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3320" tabRatio="844" activeTab="0"/>
  </bookViews>
  <sheets>
    <sheet name="Serietabeller 2011_12" sheetId="1" r:id="rId1"/>
    <sheet name="U17_19 omg 1_8okt2011" sheetId="2" r:id="rId2"/>
    <sheet name="P15 omg 1_15okt2011" sheetId="3" r:id="rId3"/>
    <sheet name="F15_omg1_15okt2011" sheetId="4" r:id="rId4"/>
    <sheet name="U13 omg 1 22okt 2011" sheetId="5" r:id="rId5"/>
    <sheet name="F15 omg 2_12nov2011" sheetId="6" r:id="rId6"/>
    <sheet name="P15 omg 2_13nov2011" sheetId="7" r:id="rId7"/>
    <sheet name="U13 omg 2_19nov2011" sheetId="8" r:id="rId8"/>
    <sheet name="U17_19 omg 2_19nov2011" sheetId="9" r:id="rId9"/>
    <sheet name="U13 omg 3_4dec2011" sheetId="10" r:id="rId10"/>
    <sheet name="GF 17_4dec2011" sheetId="11" r:id="rId11"/>
    <sheet name="F15 omg 3_11dec2011" sheetId="12" r:id="rId12"/>
    <sheet name="P15 omg 3_11dec2011" sheetId="13" r:id="rId13"/>
    <sheet name="F17 omg 3_17dec2011" sheetId="14" r:id="rId14"/>
    <sheet name="P17 19 omg 3_17dec2011" sheetId="15" r:id="rId15"/>
    <sheet name="F19 omg 3_17dec2011" sheetId="16" r:id="rId16"/>
    <sheet name="P15 omg 4_7jan2012" sheetId="17" r:id="rId17"/>
    <sheet name="F15 omg 4_8jan2012" sheetId="18" r:id="rId18"/>
    <sheet name="U13 omg 4_15jan2012" sheetId="19" r:id="rId19"/>
    <sheet name="F19 omg 4_15jan2012" sheetId="20" r:id="rId20"/>
    <sheet name="F17 omg 4_15jan2012" sheetId="21" r:id="rId21"/>
    <sheet name="P17_19 omg 4_15jan2012" sheetId="22" r:id="rId22"/>
    <sheet name="F15 omg 5_4feb2012" sheetId="23" r:id="rId23"/>
    <sheet name="P15 omg 5_5feb2012" sheetId="24" r:id="rId24"/>
    <sheet name="Gränsfejd P17_5feb2012" sheetId="25" r:id="rId25"/>
    <sheet name="Gränsfejd F17_5feb2012" sheetId="26" r:id="rId26"/>
    <sheet name="U13 omg 5_18feb 2012" sheetId="27" r:id="rId27"/>
    <sheet name="F17_omg 5_26feb 2012" sheetId="28" r:id="rId28"/>
    <sheet name="F19 omg 5_26feb 2012" sheetId="29" r:id="rId29"/>
    <sheet name="P17 omg 5_26feb 2012" sheetId="30" r:id="rId30"/>
    <sheet name="Gränsfejd F15 Svart_10mars" sheetId="31" r:id="rId31"/>
    <sheet name="Gränsfejd F15 Röd 10mars" sheetId="32" r:id="rId32"/>
    <sheet name="Gränsfejd F15 Grön 10 mars" sheetId="33" r:id="rId33"/>
    <sheet name="Gränsfejd P15 Svart 10 mars" sheetId="34" r:id="rId34"/>
    <sheet name="Gränsfejd P15 Grön 10mars" sheetId="35" r:id="rId35"/>
    <sheet name="DM17, flickor. 17 mars" sheetId="36" r:id="rId36"/>
    <sheet name="DM17&amp;19_pojk_17 mars" sheetId="37" r:id="rId37"/>
    <sheet name="DM19, dam. 17 mars" sheetId="38" r:id="rId38"/>
    <sheet name="DM13, 24 mars 2012" sheetId="39" r:id="rId39"/>
    <sheet name="DM15, 1 april 2012" sheetId="40" r:id="rId40"/>
    <sheet name="Gränsfejd U15_14 april" sheetId="41" r:id="rId41"/>
  </sheets>
  <definedNames/>
  <calcPr fullCalcOnLoad="1"/>
</workbook>
</file>

<file path=xl/sharedStrings.xml><?xml version="1.0" encoding="utf-8"?>
<sst xmlns="http://schemas.openxmlformats.org/spreadsheetml/2006/main" count="3402" uniqueCount="916">
  <si>
    <r>
      <t>35-</t>
    </r>
    <r>
      <rPr>
        <b/>
        <sz val="8"/>
        <rFont val="Arial"/>
        <family val="2"/>
      </rPr>
      <t>3-4 plats</t>
    </r>
  </si>
  <si>
    <r>
      <t>36-</t>
    </r>
    <r>
      <rPr>
        <b/>
        <sz val="8"/>
        <rFont val="Arial"/>
        <family val="2"/>
      </rPr>
      <t>FINAL</t>
    </r>
  </si>
  <si>
    <t>Halmstad 1</t>
  </si>
  <si>
    <t>Halmstad 2</t>
  </si>
  <si>
    <t>7. Falkenberg Blå</t>
  </si>
  <si>
    <t xml:space="preserve">Smålandsstenar </t>
  </si>
  <si>
    <t>Resultat DM15, 1 april 2012. Falkhallen, Falkenberg</t>
  </si>
  <si>
    <t>Engelholm Calle</t>
  </si>
  <si>
    <t>Tuve</t>
  </si>
  <si>
    <t>Engelholm Black 99</t>
  </si>
  <si>
    <t>Flickor, grön grupp</t>
  </si>
  <si>
    <t>Flickor, svart Grupp</t>
  </si>
  <si>
    <t>Engelholm gul</t>
  </si>
  <si>
    <t>Engelholm Green 99</t>
  </si>
  <si>
    <t>Kristianstad</t>
  </si>
  <si>
    <t>Engelholm Jonas</t>
  </si>
  <si>
    <t>Engelholm Blå</t>
  </si>
  <si>
    <t>Engelholm</t>
  </si>
  <si>
    <t>Resultat Gränsfejd U15, 14 april 2012. Lagaholmshallen, Laholm</t>
  </si>
  <si>
    <t>Seriepoäng, fördelas till lagen i Sydsvenska serien</t>
  </si>
  <si>
    <t>Engelholm Josefin</t>
  </si>
  <si>
    <t>Värnamo 2</t>
  </si>
  <si>
    <t>Värnamo 1</t>
  </si>
  <si>
    <t>Värnamo F19</t>
  </si>
  <si>
    <t>Värnamo F17</t>
  </si>
  <si>
    <t>Värnamo P17</t>
  </si>
  <si>
    <t>Värnamo 3</t>
  </si>
  <si>
    <t>Smålandstenar</t>
  </si>
  <si>
    <t>Smålstenar</t>
  </si>
  <si>
    <t>DM17,flickor</t>
  </si>
  <si>
    <t>2 set, start på 5-5</t>
  </si>
  <si>
    <t>I bäst av tre set, start 5-5. Avg set start 0-0. Sidbyte vid 8 poäng</t>
  </si>
  <si>
    <t>7-8:e</t>
  </si>
  <si>
    <t>Gislaved F19</t>
  </si>
  <si>
    <t xml:space="preserve">DM19, Dam. 17 mars 2012 i Värnamo </t>
  </si>
  <si>
    <t>Spelschema</t>
  </si>
  <si>
    <t>I bäst av tre set. Sidbyte vid 8 poäng, vid ev avgörande set</t>
  </si>
  <si>
    <t>DM17 + DM19, pojkar. 17 mars 2012, Värnamo</t>
  </si>
  <si>
    <t>Då det endast är 2 P17 lag samt 1 P19 lag anmälda spelar dessa en dubbelserie</t>
  </si>
  <si>
    <t>Matcher som Moheda P19 spelar mot Falkenberg P17 och Värnamo P17 räknas inte.</t>
  </si>
  <si>
    <t>Slutställning DM, P17</t>
  </si>
  <si>
    <t>Slutställning DM, P19</t>
  </si>
  <si>
    <t>GVK 01-1</t>
  </si>
  <si>
    <t>25-14, 25-19</t>
  </si>
  <si>
    <t>1. Veddige Svart</t>
  </si>
  <si>
    <t>2. Falkenberg Vit</t>
  </si>
  <si>
    <t>25-20, 25-11</t>
  </si>
  <si>
    <t>3. GVK 2</t>
  </si>
  <si>
    <t>4. GVK 1</t>
  </si>
  <si>
    <t>GVK01-3</t>
  </si>
  <si>
    <t>25-21, 27-25</t>
  </si>
  <si>
    <t>5. GVK 3</t>
  </si>
  <si>
    <t xml:space="preserve">    GVK 01-3</t>
  </si>
  <si>
    <t>25-17, 25-15</t>
  </si>
  <si>
    <t xml:space="preserve">    GVK 01-1</t>
  </si>
  <si>
    <t>25-22, 23-25, 15-12</t>
  </si>
  <si>
    <t>9. Eneryda 1</t>
  </si>
  <si>
    <t>3:an grp 1</t>
  </si>
  <si>
    <t>3:an grp 3</t>
  </si>
  <si>
    <t xml:space="preserve">    Eneryda 2</t>
  </si>
  <si>
    <t>25-15, 20-25, 15-13</t>
  </si>
  <si>
    <t>11. Värnamo 1</t>
  </si>
  <si>
    <t>3:an grp 2</t>
  </si>
  <si>
    <t>3:an grp 4</t>
  </si>
  <si>
    <t xml:space="preserve">      Värnamo 2</t>
  </si>
  <si>
    <t>GVK 01-2</t>
  </si>
  <si>
    <t>21-25, 25-17, 15-12</t>
  </si>
  <si>
    <t>13. Smålandsstenar</t>
  </si>
  <si>
    <t>4:an grp1</t>
  </si>
  <si>
    <t>4:an grp 3</t>
  </si>
  <si>
    <t xml:space="preserve">      Veddige Grön</t>
  </si>
  <si>
    <t>20-25, 25-20, 13-13</t>
  </si>
  <si>
    <t>15. GVK 01-2</t>
  </si>
  <si>
    <t>4:an grp 2</t>
  </si>
  <si>
    <t>4:an grp 4</t>
  </si>
  <si>
    <t xml:space="preserve">      Falkenbergs Falkar</t>
  </si>
  <si>
    <t>M 01   17-20</t>
  </si>
  <si>
    <t>26-24, 24-26, 15-13</t>
  </si>
  <si>
    <t>17. Falkenberg Berg</t>
  </si>
  <si>
    <t>5:an grp 1</t>
  </si>
  <si>
    <t>5:an grp 3</t>
  </si>
  <si>
    <t xml:space="preserve">      Vindrarp Mix</t>
  </si>
  <si>
    <t>M 02  17-20</t>
  </si>
  <si>
    <t>GVK 4</t>
  </si>
  <si>
    <t>Vindrarp Mix</t>
  </si>
  <si>
    <t>23-25, 24-26</t>
  </si>
  <si>
    <t>19. Veddige Vit</t>
  </si>
  <si>
    <t>5:an grp 2</t>
  </si>
  <si>
    <t>5:an grp 4</t>
  </si>
  <si>
    <t xml:space="preserve">       GVK 4</t>
  </si>
  <si>
    <t>25-20, 25-22</t>
  </si>
  <si>
    <t>21. Halmstad 1</t>
  </si>
  <si>
    <t>Seger kvart 2</t>
  </si>
  <si>
    <t xml:space="preserve">      Halmstad 2</t>
  </si>
  <si>
    <t>25-22, 15-25, 9-15</t>
  </si>
  <si>
    <t>19-25, 21-25</t>
  </si>
  <si>
    <t>GVK 01-3</t>
  </si>
  <si>
    <t>15-25, 25-18, 15-12</t>
  </si>
  <si>
    <t>17-25, 25-21, 11-15</t>
  </si>
  <si>
    <t>27-25, 25-18</t>
  </si>
  <si>
    <t>Resultat DM13, 24 mars 2012. Smålandsstenar</t>
  </si>
  <si>
    <r>
      <t>25-</t>
    </r>
    <r>
      <rPr>
        <b/>
        <sz val="8"/>
        <rFont val="Arial"/>
        <family val="2"/>
      </rPr>
      <t>Kvart 1</t>
    </r>
  </si>
  <si>
    <r>
      <t>26-</t>
    </r>
    <r>
      <rPr>
        <b/>
        <sz val="8"/>
        <rFont val="Arial"/>
        <family val="2"/>
      </rPr>
      <t>Kvart 2</t>
    </r>
  </si>
  <si>
    <r>
      <t>27-</t>
    </r>
    <r>
      <rPr>
        <b/>
        <sz val="8"/>
        <rFont val="Arial"/>
        <family val="2"/>
      </rPr>
      <t>Kvart 3</t>
    </r>
  </si>
  <si>
    <r>
      <t>28-</t>
    </r>
    <r>
      <rPr>
        <b/>
        <sz val="8"/>
        <rFont val="Arial"/>
        <family val="2"/>
      </rPr>
      <t>Kvart 4</t>
    </r>
  </si>
  <si>
    <r>
      <t>29-</t>
    </r>
    <r>
      <rPr>
        <b/>
        <sz val="8"/>
        <rFont val="Arial"/>
        <family val="2"/>
      </rPr>
      <t>9-12 plats</t>
    </r>
  </si>
  <si>
    <r>
      <t>30-</t>
    </r>
    <r>
      <rPr>
        <b/>
        <sz val="8"/>
        <rFont val="Arial"/>
        <family val="2"/>
      </rPr>
      <t>9-12 plats</t>
    </r>
  </si>
  <si>
    <r>
      <t>31-</t>
    </r>
    <r>
      <rPr>
        <b/>
        <sz val="8"/>
        <rFont val="Arial"/>
        <family val="2"/>
      </rPr>
      <t>13-16 plats</t>
    </r>
  </si>
  <si>
    <r>
      <t>32-</t>
    </r>
    <r>
      <rPr>
        <b/>
        <sz val="8"/>
        <rFont val="Arial"/>
        <family val="2"/>
      </rPr>
      <t>13-16 plats</t>
    </r>
  </si>
  <si>
    <r>
      <t>33-</t>
    </r>
    <r>
      <rPr>
        <b/>
        <sz val="8"/>
        <rFont val="Arial"/>
        <family val="2"/>
      </rPr>
      <t>Semi 1</t>
    </r>
  </si>
  <si>
    <r>
      <t>34-</t>
    </r>
    <r>
      <rPr>
        <b/>
        <sz val="8"/>
        <rFont val="Arial"/>
        <family val="2"/>
      </rPr>
      <t>Semi 2</t>
    </r>
  </si>
  <si>
    <r>
      <t>35-</t>
    </r>
    <r>
      <rPr>
        <b/>
        <sz val="8"/>
        <rFont val="Arial"/>
        <family val="2"/>
      </rPr>
      <t>5-8 plats</t>
    </r>
  </si>
  <si>
    <r>
      <t>36-</t>
    </r>
    <r>
      <rPr>
        <b/>
        <sz val="8"/>
        <rFont val="Arial"/>
        <family val="2"/>
      </rPr>
      <t>5-8 plats</t>
    </r>
  </si>
  <si>
    <t>Falken F-14</t>
  </si>
  <si>
    <t>Lund 2</t>
  </si>
  <si>
    <t>Bäst av 2 set, börja på 8-8</t>
  </si>
  <si>
    <t>Veddiger 1</t>
  </si>
  <si>
    <t>EVS Read Team dömer plan 1</t>
  </si>
  <si>
    <t>Åstorp dömer plan 1</t>
  </si>
  <si>
    <t>Veddige 1 dömer plan 2</t>
  </si>
  <si>
    <t>GVK 99-3 dömer plan 2</t>
  </si>
  <si>
    <t xml:space="preserve">Bäst av 3 set, börja på 8-8 och 5-5 </t>
  </si>
  <si>
    <t>GVK 97-3</t>
  </si>
  <si>
    <t>F-berg Röd</t>
  </si>
  <si>
    <t>4:an grp C</t>
  </si>
  <si>
    <t>Falken F14</t>
  </si>
  <si>
    <t>1:an grp C</t>
  </si>
  <si>
    <t>1:an grp D</t>
  </si>
  <si>
    <t>Falken Röd</t>
  </si>
  <si>
    <t>Malmö H</t>
  </si>
  <si>
    <t>Falken R</t>
  </si>
  <si>
    <t>9-12pl 1</t>
  </si>
  <si>
    <t>FVBK F15 Vut</t>
  </si>
  <si>
    <t>EVS Red</t>
  </si>
  <si>
    <t>3:an gr A</t>
  </si>
  <si>
    <t>3:an gr D</t>
  </si>
  <si>
    <t>3:an gr B</t>
  </si>
  <si>
    <t xml:space="preserve">13-17pl 1 </t>
  </si>
  <si>
    <t>5:an gr A</t>
  </si>
  <si>
    <t>4:an gr C</t>
  </si>
  <si>
    <t>4:an gr D</t>
  </si>
  <si>
    <t>9-12pl 2</t>
  </si>
  <si>
    <t>3:an gr C</t>
  </si>
  <si>
    <t xml:space="preserve">13-17pl 2 </t>
  </si>
  <si>
    <t>4:an gr A</t>
  </si>
  <si>
    <t>4:an gr B</t>
  </si>
  <si>
    <t xml:space="preserve">9-10 pl </t>
  </si>
  <si>
    <t>Segr 9-12pl 1</t>
  </si>
  <si>
    <t>Segr 9-12pl 2</t>
  </si>
  <si>
    <t>Förl 9-12pl 2</t>
  </si>
  <si>
    <t>13-15 pl</t>
  </si>
  <si>
    <t xml:space="preserve">Segr 13-17pl 1 </t>
  </si>
  <si>
    <t xml:space="preserve">Förl 13-17pl 2 </t>
  </si>
  <si>
    <t>Förl 9-12pl 1</t>
  </si>
  <si>
    <t xml:space="preserve">Förl 9-10 pl </t>
  </si>
  <si>
    <t>16-17 pl</t>
  </si>
  <si>
    <t xml:space="preserve">Förl 13-17pl 1 </t>
  </si>
  <si>
    <t>Förl 13-17pl 2</t>
  </si>
  <si>
    <t>Förl 13-15 pl</t>
  </si>
  <si>
    <t xml:space="preserve">13-14 pl </t>
  </si>
  <si>
    <t xml:space="preserve">Falken F14 </t>
  </si>
  <si>
    <t>EVS Röd</t>
  </si>
  <si>
    <t>Segr 13-15 pl</t>
  </si>
  <si>
    <t xml:space="preserve">Segr 13-17pl 2 </t>
  </si>
  <si>
    <t>Förl 16-17 pl</t>
  </si>
  <si>
    <t>Falken F-14 Grön</t>
  </si>
  <si>
    <t>EVS Green Team 98</t>
  </si>
  <si>
    <t>Kronan Ebba</t>
  </si>
  <si>
    <t>EVS Green Team 99</t>
  </si>
  <si>
    <t>EVS Green Girls 99</t>
  </si>
  <si>
    <t>EVS Green Girls</t>
  </si>
  <si>
    <t>Kronan Jenny</t>
  </si>
  <si>
    <t>Malmö</t>
  </si>
  <si>
    <t>Malmö Serve Ess</t>
  </si>
  <si>
    <t>Lund Tre</t>
  </si>
  <si>
    <t xml:space="preserve">Bäst av 2 set, börja på 0-0 </t>
  </si>
  <si>
    <t>Bäst av 3 set, börja på 5-5,0-0</t>
  </si>
  <si>
    <t xml:space="preserve">Värnamo </t>
  </si>
  <si>
    <t>Evs Green Team 99</t>
  </si>
  <si>
    <t>Evs green Girls</t>
  </si>
  <si>
    <t>Jenny Kronan</t>
  </si>
  <si>
    <t>Krona Ebba</t>
  </si>
  <si>
    <t>Evs Green Team 98</t>
  </si>
  <si>
    <t>Evs Green Girls</t>
  </si>
  <si>
    <t>Evs Green 98</t>
  </si>
  <si>
    <t>Förl 5-8</t>
  </si>
  <si>
    <t>Segr 5-8 pl</t>
  </si>
  <si>
    <t>Segr 5-8</t>
  </si>
  <si>
    <t>Förl 3-4 pl</t>
  </si>
  <si>
    <t>JennyKronan</t>
  </si>
  <si>
    <t>Förl 9-12</t>
  </si>
  <si>
    <t>Segr M 3</t>
  </si>
  <si>
    <t>Segr 9-12 m2</t>
  </si>
  <si>
    <t>Segr 9-12 m1</t>
  </si>
  <si>
    <t>Förl M 3</t>
  </si>
  <si>
    <t>Grön grupp, F15</t>
  </si>
  <si>
    <t>Svart Grupp, F15</t>
  </si>
  <si>
    <t>Röd grupp, F15</t>
  </si>
  <si>
    <t>Lund Svart</t>
  </si>
  <si>
    <t>Övk</t>
  </si>
  <si>
    <t>VVK 1</t>
  </si>
  <si>
    <t>5-7 plats</t>
  </si>
  <si>
    <t>EVS</t>
  </si>
  <si>
    <t>F-berg blå</t>
  </si>
  <si>
    <t xml:space="preserve">3:an grp A </t>
  </si>
  <si>
    <t>F-berg svart</t>
  </si>
  <si>
    <t>Svart grupp, P15</t>
  </si>
  <si>
    <t>Lund Röd</t>
  </si>
  <si>
    <t>EVS Gul</t>
  </si>
  <si>
    <t>Malmö Backspike</t>
  </si>
  <si>
    <t>VVK 2</t>
  </si>
  <si>
    <t>Grön grupp, P15</t>
  </si>
  <si>
    <t>Slutställning Pojkar</t>
  </si>
  <si>
    <t>Seriepoäng, Sydsvenska F15</t>
  </si>
  <si>
    <t>Seriepoäng, Sydsvenska P15</t>
  </si>
  <si>
    <t>DM17, flickor. 17 mars 2012, Värnamo</t>
  </si>
  <si>
    <t>M 5</t>
  </si>
  <si>
    <t>Förl 7-8 pl</t>
  </si>
  <si>
    <t>förl 5-6 pl</t>
  </si>
  <si>
    <t>9-13 pl 1</t>
  </si>
  <si>
    <t>4:an grp D</t>
  </si>
  <si>
    <t>9-13 pl 2</t>
  </si>
  <si>
    <t>11-13 pl</t>
  </si>
  <si>
    <t>Förl 9-13pl 1</t>
  </si>
  <si>
    <t>Segr 9-13pl 2</t>
  </si>
  <si>
    <t>Förl 9-13pl 2</t>
  </si>
  <si>
    <t>Segr 9-13pl 1</t>
  </si>
  <si>
    <t>Segr 9-13 1</t>
  </si>
  <si>
    <t>Segr 9-13 2</t>
  </si>
  <si>
    <t xml:space="preserve">M 6 </t>
  </si>
  <si>
    <t>Förl 9-10 pl</t>
  </si>
  <si>
    <t>11-13 plats</t>
  </si>
  <si>
    <t>Gränsfejd F17, 5 feb 2012. Örkelljunga</t>
  </si>
  <si>
    <t>Seriepoäng, F17 Sydsvenska</t>
  </si>
  <si>
    <t xml:space="preserve">Slutställning </t>
  </si>
  <si>
    <t>Lund</t>
  </si>
  <si>
    <t>Slutspel</t>
  </si>
  <si>
    <t>3:an</t>
  </si>
  <si>
    <t>4:an</t>
  </si>
  <si>
    <t>5:an</t>
  </si>
  <si>
    <t>1:an</t>
  </si>
  <si>
    <t>2:an</t>
  </si>
  <si>
    <t>förl 3-4 pl</t>
  </si>
  <si>
    <t>Gränsfejd FP17, 5 feb 2012. Örkelljunga</t>
  </si>
  <si>
    <t>Seriepoäng, Sydsvenska P17</t>
  </si>
  <si>
    <t>8-lags turnering</t>
  </si>
  <si>
    <t>GVK96 - 1</t>
  </si>
  <si>
    <t>Falkenbergs VBK</t>
  </si>
  <si>
    <t>GVK96 - 2</t>
  </si>
  <si>
    <t>3:an gp B</t>
  </si>
  <si>
    <t>Matcher om placeringarna 5-8 spelades inte pga tidsbrist</t>
  </si>
  <si>
    <t>7-8:a</t>
  </si>
  <si>
    <t>5-6:e</t>
  </si>
  <si>
    <t>5-6:a</t>
  </si>
  <si>
    <t>Hestra SSK</t>
  </si>
  <si>
    <t>Ljungby Volley 1</t>
  </si>
  <si>
    <t>Ljungby Volley 2</t>
  </si>
  <si>
    <t xml:space="preserve">1:an </t>
  </si>
  <si>
    <t xml:space="preserve">2:an </t>
  </si>
  <si>
    <t>förl 3-4 plats</t>
  </si>
  <si>
    <t>Ljungby 1</t>
  </si>
  <si>
    <t>Ljungby 2</t>
  </si>
  <si>
    <t>F19 omg 5, 27 feb 2012. Ljungby</t>
  </si>
  <si>
    <t>Ljungby F19-II</t>
  </si>
  <si>
    <t>C</t>
  </si>
  <si>
    <t>Habo</t>
  </si>
  <si>
    <t>1-2.</t>
  </si>
  <si>
    <t>2-1.</t>
  </si>
  <si>
    <t>1-2,</t>
  </si>
  <si>
    <t>Habo (deltar ej i seriespelet)</t>
  </si>
  <si>
    <t>P17 omg 5, 27 feb 2012. Ljungby</t>
  </si>
  <si>
    <t>Eneryda  Röd</t>
  </si>
  <si>
    <t>Eneryda  Blå</t>
  </si>
  <si>
    <t>Resultat U15 omg 5, 18 feb 2012. Älmhult</t>
  </si>
  <si>
    <t>Eneryda Blå 3</t>
  </si>
  <si>
    <t>Kungsgårdshallen</t>
  </si>
  <si>
    <t>EVS Black team 98</t>
  </si>
  <si>
    <t>ÖVK</t>
  </si>
  <si>
    <t>Lund ett</t>
  </si>
  <si>
    <t>EVS Black Girls 98</t>
  </si>
  <si>
    <t>Lund Ett</t>
  </si>
  <si>
    <t>EVS Black Girls 99</t>
  </si>
  <si>
    <t>GVK 98-2</t>
  </si>
  <si>
    <t>EVS Black team 99</t>
  </si>
  <si>
    <t>EVS Black girls 99</t>
  </si>
  <si>
    <t>HVK</t>
  </si>
  <si>
    <t>1-6 pl 1</t>
  </si>
  <si>
    <t>,</t>
  </si>
  <si>
    <t>1-6 pl 2</t>
  </si>
  <si>
    <t>EVS Black girls 98</t>
  </si>
  <si>
    <t>1-6 pl 3</t>
  </si>
  <si>
    <t xml:space="preserve">    M 2</t>
  </si>
  <si>
    <t xml:space="preserve">EVS black team </t>
  </si>
  <si>
    <t>värnamo 1</t>
  </si>
  <si>
    <t xml:space="preserve"> 1-3 pl</t>
  </si>
  <si>
    <t>Gvk 98-1</t>
  </si>
  <si>
    <t>Evs black team 98</t>
  </si>
  <si>
    <t xml:space="preserve">   M 3</t>
  </si>
  <si>
    <t>lund 1</t>
  </si>
  <si>
    <t>evs black girls 98</t>
  </si>
  <si>
    <t>1-3 pl</t>
  </si>
  <si>
    <t>övk</t>
  </si>
  <si>
    <t>gvk 98-1</t>
  </si>
  <si>
    <t xml:space="preserve">    M 4</t>
  </si>
  <si>
    <t>evs black team 98</t>
  </si>
  <si>
    <t>3:orna dömer A-slutspel</t>
  </si>
  <si>
    <t>7-10 pl 1</t>
  </si>
  <si>
    <t>7-10 pl 2</t>
  </si>
  <si>
    <t>Hvk</t>
  </si>
  <si>
    <t>Evs black team 99</t>
  </si>
  <si>
    <t>EVS black girls 99</t>
  </si>
  <si>
    <t>Gvk 98-2</t>
  </si>
  <si>
    <t>Ljungby U15</t>
  </si>
  <si>
    <t>Tuve Björnar</t>
  </si>
  <si>
    <t>Malmö Hollywood</t>
  </si>
  <si>
    <t>FVBK F15 Vit</t>
  </si>
  <si>
    <t>Falken F-14 Röd</t>
  </si>
  <si>
    <t>EVS Red Team</t>
  </si>
  <si>
    <t>Malmö Spikers</t>
  </si>
  <si>
    <t>Lund Två</t>
  </si>
  <si>
    <t>Falken F-14 Marinblå</t>
  </si>
  <si>
    <t>FVBK Vit</t>
  </si>
  <si>
    <t>Resultat F19 omg 4, 15 jan 2012.  Hylte</t>
  </si>
  <si>
    <t>Smålandsstenar F19</t>
  </si>
  <si>
    <t>Resultat F17 omg 4, 15 jan 2012.  Hylte</t>
  </si>
  <si>
    <t>Resultat P17/19 omg 4, 15 jan 2012.  Hylte</t>
  </si>
  <si>
    <t>5/2, Örkelljunga</t>
  </si>
  <si>
    <t>Varberg P19</t>
  </si>
  <si>
    <t>Hylte röd</t>
  </si>
  <si>
    <t>Hylte svart</t>
  </si>
  <si>
    <t>1:a  Falkenberg blå</t>
  </si>
  <si>
    <t>2:a hylte svart</t>
  </si>
  <si>
    <t>3:a Falkenberg vit</t>
  </si>
  <si>
    <t>4:a Hylte röd</t>
  </si>
  <si>
    <t>5:a Vindrarp 2</t>
  </si>
  <si>
    <t>6:a Vindrarp 1</t>
  </si>
  <si>
    <t>P15 omg 5. 5 feb 2012. Våxtorp</t>
  </si>
  <si>
    <t>GVK 99-1</t>
  </si>
  <si>
    <t>GVK 99-2</t>
  </si>
  <si>
    <t>GVK 99-3</t>
  </si>
  <si>
    <t>GVK 99-4</t>
  </si>
  <si>
    <t>(15-25, 17-25)</t>
  </si>
  <si>
    <t>(16-25, 25-19)</t>
  </si>
  <si>
    <t>(25-9, 25-10)</t>
  </si>
  <si>
    <t>(25-19, 25-18)</t>
  </si>
  <si>
    <t>(11-25, 11-25)</t>
  </si>
  <si>
    <t>(25-8 , 25-22)</t>
  </si>
  <si>
    <t>(21-25, 7-25)</t>
  </si>
  <si>
    <t>(18-25, 25-20)</t>
  </si>
  <si>
    <t>(25-19, 25-17)</t>
  </si>
  <si>
    <t>(6-25, 10-25)</t>
  </si>
  <si>
    <t>(25-12, 25-1)</t>
  </si>
  <si>
    <t>(18-25, 20-25)</t>
  </si>
  <si>
    <t>(25-17, 25-19)</t>
  </si>
  <si>
    <t>(22-25, 25-16, 15-10)</t>
  </si>
  <si>
    <t>2:an grp C</t>
  </si>
  <si>
    <t>Kvart 3</t>
  </si>
  <si>
    <t>(25-14, 25-15)</t>
  </si>
  <si>
    <t>1:an gpr C</t>
  </si>
  <si>
    <t>2:an grp D</t>
  </si>
  <si>
    <t>3:an grp C</t>
  </si>
  <si>
    <t>Kvart 4</t>
  </si>
  <si>
    <t>(26-24, 25-10)</t>
  </si>
  <si>
    <t>3:an grp D</t>
  </si>
  <si>
    <t>9-12 pl</t>
  </si>
  <si>
    <t>(25-27, 18-25)</t>
  </si>
  <si>
    <t>(25-23, 13-25, 7-15)</t>
  </si>
  <si>
    <t>(25-10, 22-25, 15-13)</t>
  </si>
  <si>
    <t>Segr kvart 1</t>
  </si>
  <si>
    <t>Segr kvart 3</t>
  </si>
  <si>
    <t>(24-26, 17-25)</t>
  </si>
  <si>
    <t>Segr kvart 2</t>
  </si>
  <si>
    <t>Segr kvart 4</t>
  </si>
  <si>
    <t>5-8 pl</t>
  </si>
  <si>
    <t>(25-16, 18-25, 11-15)</t>
  </si>
  <si>
    <t>Förl kvart 1</t>
  </si>
  <si>
    <t>Förl kvart 3</t>
  </si>
  <si>
    <t>(18-25, 25-23, 9-15)</t>
  </si>
  <si>
    <t>Förl kvart 2</t>
  </si>
  <si>
    <t>Förl kvart 4</t>
  </si>
  <si>
    <t>11-12 pl</t>
  </si>
  <si>
    <t>(25-21, 25-17)</t>
  </si>
  <si>
    <t>9-10 pl</t>
  </si>
  <si>
    <t>(22-25, 25-22, 14-16)</t>
  </si>
  <si>
    <t>Segr semi 2</t>
  </si>
  <si>
    <t>7-8 pl</t>
  </si>
  <si>
    <t>(25-16, 25-12)</t>
  </si>
  <si>
    <t>5-6 pl</t>
  </si>
  <si>
    <t>(25-14, 25-20)</t>
  </si>
  <si>
    <t>3-4 pl</t>
  </si>
  <si>
    <t xml:space="preserve">(25-17, 25-15) </t>
  </si>
  <si>
    <t>Förl semi 1</t>
  </si>
  <si>
    <t>Förl semi 2</t>
  </si>
  <si>
    <t>FINAL</t>
  </si>
  <si>
    <t>(25-22, 26-28, 15-11)</t>
  </si>
  <si>
    <t>Segr semi 1</t>
  </si>
  <si>
    <t>12.</t>
  </si>
  <si>
    <t>F15 omg 5. 4 feb 2012. Smålandsstenar</t>
  </si>
  <si>
    <t>1/4, Falkenberg</t>
  </si>
  <si>
    <t>GVK 96</t>
  </si>
  <si>
    <t>YVK</t>
  </si>
  <si>
    <t>EVS Blå</t>
  </si>
  <si>
    <t>Vindljunga</t>
  </si>
  <si>
    <t>Vedddige Blå</t>
  </si>
  <si>
    <t>EVS Vit</t>
  </si>
  <si>
    <t>Vedddige Gul</t>
  </si>
  <si>
    <t>Åstorp</t>
  </si>
  <si>
    <t>Setskilln</t>
  </si>
  <si>
    <t>Set 1</t>
  </si>
  <si>
    <t>Set 2</t>
  </si>
  <si>
    <t>Set 3</t>
  </si>
  <si>
    <t>V</t>
  </si>
  <si>
    <t>Set +</t>
  </si>
  <si>
    <t>Set -</t>
  </si>
  <si>
    <t>Boll +/-</t>
  </si>
  <si>
    <t>Arr</t>
  </si>
  <si>
    <t>M 1</t>
  </si>
  <si>
    <t>3:an gpr D</t>
  </si>
  <si>
    <t>1:an gpr D</t>
  </si>
  <si>
    <t>3:an gpr C</t>
  </si>
  <si>
    <t>5-8 pl 1</t>
  </si>
  <si>
    <t>M 2</t>
  </si>
  <si>
    <t>5-8 pl 2</t>
  </si>
  <si>
    <t>M 3</t>
  </si>
  <si>
    <t>Segr 5-8 pl 1</t>
  </si>
  <si>
    <t>Segr 5-8 pl 2</t>
  </si>
  <si>
    <t>M 4</t>
  </si>
  <si>
    <t>Förl 5-8 pl</t>
  </si>
  <si>
    <t>Tabell</t>
  </si>
  <si>
    <t>1.</t>
  </si>
  <si>
    <t>GVK 96-1</t>
  </si>
  <si>
    <t>2.</t>
  </si>
  <si>
    <t>3.</t>
  </si>
  <si>
    <t>SVK</t>
  </si>
  <si>
    <t>4.</t>
  </si>
  <si>
    <t>5.</t>
  </si>
  <si>
    <t>GVK 97-1</t>
  </si>
  <si>
    <t>6.</t>
  </si>
  <si>
    <t>GVK 98-1</t>
  </si>
  <si>
    <t>7.</t>
  </si>
  <si>
    <t>GVK 97-2</t>
  </si>
  <si>
    <t>8.</t>
  </si>
  <si>
    <t>9.</t>
  </si>
  <si>
    <t>10.</t>
  </si>
  <si>
    <t>11.</t>
  </si>
  <si>
    <t>16-25,13-25</t>
  </si>
  <si>
    <t>GVK96</t>
  </si>
  <si>
    <t>22-25,21-25</t>
  </si>
  <si>
    <t>GVK98</t>
  </si>
  <si>
    <t>25-18,25-12</t>
  </si>
  <si>
    <t>25-11,25-19</t>
  </si>
  <si>
    <t>Veddige</t>
  </si>
  <si>
    <t>25-21,25-17</t>
  </si>
  <si>
    <t>FVBK</t>
  </si>
  <si>
    <t>13-25,15-25</t>
  </si>
  <si>
    <t>25-15,25-17</t>
  </si>
  <si>
    <t>15-25,20-25</t>
  </si>
  <si>
    <t>25-12,25-13</t>
  </si>
  <si>
    <t>22-25,25-22</t>
  </si>
  <si>
    <t>15-25,21-25</t>
  </si>
  <si>
    <t>15-25,25-17</t>
  </si>
  <si>
    <t>17-25,27-25</t>
  </si>
  <si>
    <t>25-17,25-17</t>
  </si>
  <si>
    <t>Kvart 1</t>
  </si>
  <si>
    <t>19-25, 22-25</t>
  </si>
  <si>
    <t>Kvart 2</t>
  </si>
  <si>
    <t>22-25,19-25</t>
  </si>
  <si>
    <t>25-14, 22-25, 15-8</t>
  </si>
  <si>
    <t>16-25, 25-14, 15-10</t>
  </si>
  <si>
    <t>25-20, 25-26</t>
  </si>
  <si>
    <t>15-25, 21-25</t>
  </si>
  <si>
    <t>25-16, 25-27, 15-11</t>
  </si>
  <si>
    <t>7-9 pl</t>
  </si>
  <si>
    <t>25-23, 21-25</t>
  </si>
  <si>
    <t>25-22, 25-23</t>
  </si>
  <si>
    <t>10-11 pl</t>
  </si>
  <si>
    <t>25-14, 25-12</t>
  </si>
  <si>
    <t>20-25, 25-16</t>
  </si>
  <si>
    <t>Deltagande lag</t>
  </si>
  <si>
    <t>Gruppspel</t>
  </si>
  <si>
    <t>-</t>
  </si>
  <si>
    <t>25-21,25-22</t>
  </si>
  <si>
    <t>12-25,28-30</t>
  </si>
  <si>
    <t>28-26,21-25,11-15</t>
  </si>
  <si>
    <t>6 set</t>
  </si>
  <si>
    <t>6 poäng</t>
  </si>
  <si>
    <t>4 set</t>
  </si>
  <si>
    <t>4 poäng</t>
  </si>
  <si>
    <t>2 Poäng</t>
  </si>
  <si>
    <t>25-20,17-25,15-9</t>
  </si>
  <si>
    <t>0 set</t>
  </si>
  <si>
    <t>0 Poäng</t>
  </si>
  <si>
    <t>24-26,23-25</t>
  </si>
  <si>
    <t>25-19,25-23</t>
  </si>
  <si>
    <t>Slutställning gruppspel</t>
  </si>
  <si>
    <t>Lag</t>
  </si>
  <si>
    <t>Setskillnad</t>
  </si>
  <si>
    <t>Bollskillnad</t>
  </si>
  <si>
    <t>SVK F19</t>
  </si>
  <si>
    <t>Hestra</t>
  </si>
  <si>
    <t>25-18,25-16</t>
  </si>
  <si>
    <t>25-18,19-25,10-15</t>
  </si>
  <si>
    <t>13-25,19-25</t>
  </si>
  <si>
    <t>16-25,25-21,7-15</t>
  </si>
  <si>
    <t>6 Set</t>
  </si>
  <si>
    <t>6 Poäng</t>
  </si>
  <si>
    <t>25-23,25-20</t>
  </si>
  <si>
    <t>4 Set</t>
  </si>
  <si>
    <t>4 Poäng</t>
  </si>
  <si>
    <t>SVK 19</t>
  </si>
  <si>
    <t>3 Set</t>
  </si>
  <si>
    <t>25-18,25-18</t>
  </si>
  <si>
    <t>1 Set</t>
  </si>
  <si>
    <t>F19 omg 3. 17 dec 2012. Smålandsstenar</t>
  </si>
  <si>
    <t>Hestra F19</t>
  </si>
  <si>
    <t>Ljungby F19</t>
  </si>
  <si>
    <t>P17 omg 3. 17 dec 2012. Smålandsstenar</t>
  </si>
  <si>
    <t>Moheda P19</t>
  </si>
  <si>
    <t>Falkenberg P17</t>
  </si>
  <si>
    <t>Hylte P17</t>
  </si>
  <si>
    <t>15/1, Hylte</t>
  </si>
  <si>
    <t>Vindrarp P17</t>
  </si>
  <si>
    <t>Moheda P17</t>
  </si>
  <si>
    <t>Värnamo P17</t>
  </si>
  <si>
    <t>F17 omg 3. 17 dec 2012. Smålandsstenar</t>
  </si>
  <si>
    <t>25-20,16-25</t>
  </si>
  <si>
    <t>Resultat F15 omg 4. 8 jan 2012, Gislaved</t>
  </si>
  <si>
    <t>8/1,  Gislaved</t>
  </si>
  <si>
    <t>Resultat P15 omg 4. 7 jan 2012, Falkenberg</t>
  </si>
  <si>
    <t>Falkenberg Svart</t>
  </si>
  <si>
    <t xml:space="preserve">Falkenberg Berg </t>
  </si>
  <si>
    <t>Falkenberg Falkar</t>
  </si>
  <si>
    <t>Falkenberg Berg</t>
  </si>
  <si>
    <t>Eneryda 1(Svart)</t>
  </si>
  <si>
    <t>Eneryda 2 (Grön)</t>
  </si>
  <si>
    <t>Veddige Grön (1)</t>
  </si>
  <si>
    <t>Veddige Svart (2)</t>
  </si>
  <si>
    <t>Resultat U13 omg 4, 14 jan 2012.  Falkenberg</t>
  </si>
  <si>
    <t>segr semi 2</t>
  </si>
  <si>
    <t>Slutställning omg 3</t>
  </si>
  <si>
    <t>Vindrarp-Falkenberg 1-1</t>
  </si>
  <si>
    <t>Hylte-Moheda 2-0</t>
  </si>
  <si>
    <t>Vindrarp-Värnamo 2-0</t>
  </si>
  <si>
    <t>Falkenberg-Hylte 1-1</t>
  </si>
  <si>
    <t>Värnamo-Moheda 0-2</t>
  </si>
  <si>
    <t>Hylte-Vindrarp 0-2</t>
  </si>
  <si>
    <t>Moheda-Falkenberg 1-1</t>
  </si>
  <si>
    <t>Värnamo-Hylte 0-2</t>
  </si>
  <si>
    <t>Moheda-Vindrarp 1-1</t>
  </si>
  <si>
    <t>Falkenberg-Värnamo 1-1</t>
  </si>
  <si>
    <t>FINAL Vindrarp-Hylte 0-2</t>
  </si>
  <si>
    <t>3-4 PLATS Falkenberg-Moheda 2-1</t>
  </si>
  <si>
    <t>Värnamo-GVK 97-1 0-2</t>
  </si>
  <si>
    <t>Veddige Blå-Falkenberg 2-0</t>
  </si>
  <si>
    <t>GVK 96-1-Värnamo 2-0</t>
  </si>
  <si>
    <t>Falkenberg-GVK 97-1 0-2</t>
  </si>
  <si>
    <t>GVK 96-1-Veddige Blå 2-0</t>
  </si>
  <si>
    <t>Värnamo-Falkenberg 2-0</t>
  </si>
  <si>
    <t>GVK 97-1-GVK 96-1 0-2</t>
  </si>
  <si>
    <t>Veddige Blå-Värnamo 2-0</t>
  </si>
  <si>
    <t>Falkenberg-GVK 96-1 0-2</t>
  </si>
  <si>
    <t>GVK 97-1-Veddige Blå 2-0</t>
  </si>
  <si>
    <t>GVK 98-GVK 97-2 2-0</t>
  </si>
  <si>
    <t>Veddige Gul-Smålandsstenar 2-0</t>
  </si>
  <si>
    <t>GVK 96-2-GVK 98 2-0</t>
  </si>
  <si>
    <t>Smålandsstenar-GVK 97-2 2-0</t>
  </si>
  <si>
    <t>GVK 96-2-Veddige Gul 1-1</t>
  </si>
  <si>
    <t>GVK 98-Smålandsstenar 0-2</t>
  </si>
  <si>
    <t>GVK 97-2-GVK 96-2 2-0</t>
  </si>
  <si>
    <t>Veddige Gul-GVK 98 2-0</t>
  </si>
  <si>
    <t>Smålandsstenar-GVK 96-2 2-0</t>
  </si>
  <si>
    <t>GVK 97-2-Veddige Gul 0-2</t>
  </si>
  <si>
    <t>SEMI 1 Smålandsstenar-GVK 96-1 0-2</t>
  </si>
  <si>
    <t>SEMI 2 Veddige Gul-GVK 97-1 2-0</t>
  </si>
  <si>
    <t>3-4 PLATS Smålandsstenar-GVK 97-1 2-0</t>
  </si>
  <si>
    <t>FINAL GVK 96-1-Veddige Gul 2-1</t>
  </si>
  <si>
    <t>B SLUTSPEL</t>
  </si>
  <si>
    <t>Veddige Blå-GVK 96-2 0-2</t>
  </si>
  <si>
    <t>Värnamo-GVK 98 1-2</t>
  </si>
  <si>
    <t>GVK96-1</t>
  </si>
  <si>
    <t>Veddige Gul</t>
  </si>
  <si>
    <t>Smålandsstenar</t>
  </si>
  <si>
    <t>GVK97-1</t>
  </si>
  <si>
    <t>Veddige Blå</t>
  </si>
  <si>
    <t>GVK 98</t>
  </si>
  <si>
    <t>GVK96-2</t>
  </si>
  <si>
    <t>GVK97-2</t>
  </si>
  <si>
    <t>Slutställning, Flickor</t>
  </si>
  <si>
    <r>
      <rPr>
        <b/>
        <sz val="11"/>
        <color indexed="63"/>
        <rFont val="Arial Unicode MS"/>
        <family val="2"/>
      </rPr>
      <t>Pojkar</t>
    </r>
    <r>
      <rPr>
        <sz val="10"/>
        <color indexed="63"/>
        <rFont val="Arial Unicode MS"/>
        <family val="2"/>
      </rPr>
      <t>: Moheda, Vindrarp, Värnamo, Hylte, Falkenberg</t>
    </r>
  </si>
  <si>
    <r>
      <rPr>
        <b/>
        <sz val="11"/>
        <color indexed="63"/>
        <rFont val="Arial Unicode MS"/>
        <family val="2"/>
      </rPr>
      <t>Flickor grupp A:</t>
    </r>
    <r>
      <rPr>
        <sz val="10"/>
        <color indexed="63"/>
        <rFont val="Arial Unicode MS"/>
        <family val="2"/>
      </rPr>
      <t xml:space="preserve">  GVK 97-1,Veddige Blå, GVK 96-1, Falkenberg, Värnamo</t>
    </r>
  </si>
  <si>
    <r>
      <rPr>
        <b/>
        <sz val="11"/>
        <color indexed="63"/>
        <rFont val="Arial Unicode MS"/>
        <family val="2"/>
      </rPr>
      <t xml:space="preserve">Flickor grupp B: </t>
    </r>
    <r>
      <rPr>
        <sz val="10"/>
        <color indexed="63"/>
        <rFont val="Arial Unicode MS"/>
        <family val="2"/>
      </rPr>
      <t xml:space="preserve"> GVK 97-2, Veddige Gul, GVK 96-2, Smålandsstenar, GVK 98</t>
    </r>
  </si>
  <si>
    <t>Slutställning, Pojkar</t>
  </si>
  <si>
    <t>Gislaved VK 96-1</t>
  </si>
  <si>
    <t>Falkenberg Röd</t>
  </si>
  <si>
    <t>Resultat P15 omg 3, 11 dec 2011. Falkenberg</t>
  </si>
  <si>
    <t>Resultat F15 omg 3, 11 dec 2011. Falkenberg</t>
  </si>
  <si>
    <t>Majorna 1</t>
  </si>
  <si>
    <t>Veddige 1</t>
  </si>
  <si>
    <t>Majorna 2</t>
  </si>
  <si>
    <t>Veddige 2</t>
  </si>
  <si>
    <t>Värnamo 3</t>
  </si>
  <si>
    <t>GVK99-4</t>
  </si>
  <si>
    <t>Falkenberg Gul</t>
  </si>
  <si>
    <t>Westan</t>
  </si>
  <si>
    <t>Slutställning, flickor</t>
  </si>
  <si>
    <t>Slutställning, pojkar</t>
  </si>
  <si>
    <t xml:space="preserve">Westan </t>
  </si>
  <si>
    <t>Seedning</t>
  </si>
  <si>
    <t>Slutställning Smålandsstenar 20111217</t>
  </si>
  <si>
    <t>Plats 5-6</t>
  </si>
  <si>
    <t>Plats 3-4</t>
  </si>
  <si>
    <t>Falkenberg blå - Hylte svart    0-2 (25-27, 18-25)</t>
  </si>
  <si>
    <t>Final</t>
  </si>
  <si>
    <t>2. Falkenberg vit</t>
  </si>
  <si>
    <t>3. Hylte svart</t>
  </si>
  <si>
    <t>4. Falkenberg blå</t>
  </si>
  <si>
    <t>5. Vindrarp</t>
  </si>
  <si>
    <t>6. Hylte röd</t>
  </si>
  <si>
    <t>Resultat P15 omg 2. 13 nov i Unnaryd</t>
  </si>
  <si>
    <t>Slutställning omg 2</t>
  </si>
  <si>
    <t>Hylte Svart</t>
  </si>
  <si>
    <t>Hylte Röd</t>
  </si>
  <si>
    <t>1. Falkenberg röd</t>
  </si>
  <si>
    <t>Falkenberg vit - Falkenberg röd    1-2 (20-25, 25-23, 13-15)</t>
  </si>
  <si>
    <t>Hylte Röd - Vindrarp    0-2 (23-25, 27-29)</t>
  </si>
  <si>
    <t>4:a Hylte Svart</t>
  </si>
  <si>
    <t>1 falkenberg vit</t>
  </si>
  <si>
    <t>2 gislaved 2</t>
  </si>
  <si>
    <t>3 eneryda 1</t>
  </si>
  <si>
    <t>4 veddige grön</t>
  </si>
  <si>
    <t>5 Falkenberg blå</t>
  </si>
  <si>
    <t>6 veddige svart</t>
  </si>
  <si>
    <t>7 Gislaved 1</t>
  </si>
  <si>
    <t>8 eneryda 2</t>
  </si>
  <si>
    <t>9 veddige vit</t>
  </si>
  <si>
    <t>10 eneryda 3</t>
  </si>
  <si>
    <t>Resultat U13 omg 2. 19 nov 2011. Veddige</t>
  </si>
  <si>
    <t>Eneryda 2</t>
  </si>
  <si>
    <t>Veddige Svart</t>
  </si>
  <si>
    <t>Veddige Vit</t>
  </si>
  <si>
    <t>Veddige Grön</t>
  </si>
  <si>
    <t>RESULTAT POJKAR:</t>
  </si>
  <si>
    <t>1 FVBK Vit U19</t>
  </si>
  <si>
    <t>2 Hylte</t>
  </si>
  <si>
    <t>3 FVBK Blå</t>
  </si>
  <si>
    <t>4 Moheda</t>
  </si>
  <si>
    <t>5 Vindrarp</t>
  </si>
  <si>
    <t>6 Warberg U19</t>
  </si>
  <si>
    <t>7 Värnamo</t>
  </si>
  <si>
    <t>RESULTAT FLICKOR:</t>
  </si>
  <si>
    <t>1 Värnamo U19</t>
  </si>
  <si>
    <t>2 Smålandsstenar U17</t>
  </si>
  <si>
    <t>3 GVK 96</t>
  </si>
  <si>
    <t>4 Värnamo U17</t>
  </si>
  <si>
    <t>5 Veddige Blå</t>
  </si>
  <si>
    <t>6 GVK 97-1</t>
  </si>
  <si>
    <t>7 Smålandsstenar U19</t>
  </si>
  <si>
    <t>8 GVK 98-1</t>
  </si>
  <si>
    <t>9 GVK 97-1</t>
  </si>
  <si>
    <t>10 FVBK</t>
  </si>
  <si>
    <t>11 Eneryda</t>
  </si>
  <si>
    <t>12 Warberg U19</t>
  </si>
  <si>
    <t>Seriepoäng:</t>
  </si>
  <si>
    <t>Resultatcomg 2, 19 nov 2011. Falkenberg</t>
  </si>
  <si>
    <t>Warberg F19</t>
  </si>
  <si>
    <t>Värnamo F19</t>
  </si>
  <si>
    <t>Vindrarp</t>
  </si>
  <si>
    <t>Moheda</t>
  </si>
  <si>
    <t>Falkenberg P19</t>
  </si>
  <si>
    <t>Warberg P19</t>
  </si>
  <si>
    <t>Värnamo F17</t>
  </si>
  <si>
    <t>Resultat U13 omg 3. Värnamo, 4 dec 2011</t>
  </si>
  <si>
    <t>Eneryda Svart</t>
  </si>
  <si>
    <t>Eneryda Röd</t>
  </si>
  <si>
    <t>GVK 3</t>
  </si>
  <si>
    <t>Majorna</t>
  </si>
  <si>
    <t>GRUPPSPEL. I bäst av två set, 25p</t>
  </si>
  <si>
    <t>0.2</t>
  </si>
  <si>
    <t>SLUTSPEL. I bäst av tre set, 25p och ev avgörande till 15p</t>
  </si>
  <si>
    <t>B-slutspel</t>
  </si>
  <si>
    <t>(13) 5-8 plats</t>
  </si>
  <si>
    <t>3:an grp A</t>
  </si>
  <si>
    <t>4:an grp B</t>
  </si>
  <si>
    <t>(14)5-8 plats</t>
  </si>
  <si>
    <t>3:an grp B</t>
  </si>
  <si>
    <t>4:an grp A</t>
  </si>
  <si>
    <t>(15) 7-8 plats</t>
  </si>
  <si>
    <t>förl m. 14</t>
  </si>
  <si>
    <t>(16) 5-6 plats</t>
  </si>
  <si>
    <t>vin m 13</t>
  </si>
  <si>
    <t>vin m 14</t>
  </si>
  <si>
    <t>A-slutspel</t>
  </si>
  <si>
    <t>(17) Semi 1</t>
  </si>
  <si>
    <t>1:an grp A</t>
  </si>
  <si>
    <t>2:an grp B</t>
  </si>
  <si>
    <t>(18) Semi 2</t>
  </si>
  <si>
    <t>1:an grp B</t>
  </si>
  <si>
    <t>2:an grp A</t>
  </si>
  <si>
    <t>(19) 3-4 plats</t>
  </si>
  <si>
    <t>förl semi 1</t>
  </si>
  <si>
    <t>förl semi 2</t>
  </si>
  <si>
    <t>(20) Final</t>
  </si>
  <si>
    <t>segr semi 1</t>
  </si>
  <si>
    <t>13/11, Unnaryd</t>
  </si>
  <si>
    <t>P15 omgång 1</t>
  </si>
  <si>
    <t>P15 omgång 2</t>
  </si>
  <si>
    <t>P15 omgång 3</t>
  </si>
  <si>
    <t>11/12, Falkenberg</t>
  </si>
  <si>
    <t>F15 omgång 1</t>
  </si>
  <si>
    <t>F15 omgång 2</t>
  </si>
  <si>
    <t>12/11, Ljungby</t>
  </si>
  <si>
    <t>F15 omgång 3</t>
  </si>
  <si>
    <t>19/11, Falkenberg</t>
  </si>
  <si>
    <t>4/12, Gislaved</t>
  </si>
  <si>
    <t>17/12, Smålstenar</t>
  </si>
  <si>
    <t>Resultat U17/19 omg 1. 8/10, Veddige</t>
  </si>
  <si>
    <t>Flickor</t>
  </si>
  <si>
    <t>GislavedVK  96</t>
  </si>
  <si>
    <t>VK Veddige Blå</t>
  </si>
  <si>
    <t>VK Veddige Röd</t>
  </si>
  <si>
    <t>VK Veddige Gul</t>
  </si>
  <si>
    <t>Smålandsstenar VK 19</t>
  </si>
  <si>
    <t>Gislaved VK 97-1</t>
  </si>
  <si>
    <t>Smålandsstenar VK 17</t>
  </si>
  <si>
    <t>Gislaved VK 97-2</t>
  </si>
  <si>
    <t>Falkenberg VBK</t>
  </si>
  <si>
    <t>Eneryda Volley</t>
  </si>
  <si>
    <t>Värnamo Volley</t>
  </si>
  <si>
    <t>Pojkar</t>
  </si>
  <si>
    <t>Falkenberg</t>
  </si>
  <si>
    <t>Warberg</t>
  </si>
  <si>
    <t>F17</t>
  </si>
  <si>
    <t>F19</t>
  </si>
  <si>
    <t>P17</t>
  </si>
  <si>
    <t>P19</t>
  </si>
  <si>
    <t>Seriepoäng F17</t>
  </si>
  <si>
    <t>Seriepoäng F19</t>
  </si>
  <si>
    <t>Smålandsstenar F17</t>
  </si>
  <si>
    <t>26/2, Ljungby</t>
  </si>
  <si>
    <t>17/3, Värnamo</t>
  </si>
  <si>
    <t>Gränsfejd-2</t>
  </si>
  <si>
    <t>14/4, Laholm</t>
  </si>
  <si>
    <t>Gränsfejd-1</t>
  </si>
  <si>
    <t>10/3, Ängelholm</t>
  </si>
  <si>
    <t>4/2, Smålstenar</t>
  </si>
  <si>
    <t>7/1, Falkenberg</t>
  </si>
  <si>
    <t>14/4, Våxtorp</t>
  </si>
  <si>
    <t>U13 omg 4</t>
  </si>
  <si>
    <t>14/1, Falkenberg</t>
  </si>
  <si>
    <t>U13 omg 5</t>
  </si>
  <si>
    <t>18/2, Älmhult</t>
  </si>
  <si>
    <t>DM13</t>
  </si>
  <si>
    <t>24/3, Smålstenar</t>
  </si>
  <si>
    <t>P19-Sydsvenska</t>
  </si>
  <si>
    <t>Seriepoäng P17</t>
  </si>
  <si>
    <t>Seriepoäng P19</t>
  </si>
  <si>
    <t>GVK98-1</t>
  </si>
  <si>
    <t>Seriepoäng</t>
  </si>
  <si>
    <t>Resultat U13 omg 1, 22 okt 2011. Gislaved</t>
  </si>
  <si>
    <t>GVK 2</t>
  </si>
  <si>
    <t>Eneryda 2-4</t>
  </si>
  <si>
    <t>GVK 1</t>
  </si>
  <si>
    <t>Värnamo</t>
  </si>
  <si>
    <t>Eneryda VB</t>
  </si>
  <si>
    <t>Slutställning, omg 1</t>
  </si>
  <si>
    <t>1:a Falkenberg röd</t>
  </si>
  <si>
    <t>2:a Falkenberg blå</t>
  </si>
  <si>
    <t>3:a Vindrarp 1</t>
  </si>
  <si>
    <t>5:a Falkenberg vit</t>
  </si>
  <si>
    <t>6:a Vindrarp 2</t>
  </si>
  <si>
    <t>Falkenberg röd</t>
  </si>
  <si>
    <t>Falkenberg blå</t>
  </si>
  <si>
    <t>Vindrarp 1</t>
  </si>
  <si>
    <t>Falkenberg vit</t>
  </si>
  <si>
    <t>Vindrarp 2</t>
  </si>
  <si>
    <t>Lag A</t>
  </si>
  <si>
    <t>Lag B</t>
  </si>
  <si>
    <t>Semi 1</t>
  </si>
  <si>
    <t>Semi 2</t>
  </si>
  <si>
    <t>5-6 plats</t>
  </si>
  <si>
    <t>3-4 plats</t>
  </si>
  <si>
    <t xml:space="preserve">Final </t>
  </si>
  <si>
    <t>Resultat P15 omg 1, 15 okt 2011. Våxtorp</t>
  </si>
  <si>
    <t>Ljungby VBK</t>
  </si>
  <si>
    <t>Falkenberg grön</t>
  </si>
  <si>
    <t xml:space="preserve">0-2 </t>
  </si>
  <si>
    <t>1-1</t>
  </si>
  <si>
    <t>SLUTSPEL - alt A</t>
  </si>
  <si>
    <t>1-3 plats</t>
  </si>
  <si>
    <t>Värnamo1</t>
  </si>
  <si>
    <t>Ljungby</t>
  </si>
  <si>
    <t>4-6 plats</t>
  </si>
  <si>
    <t>Värnamo2</t>
  </si>
  <si>
    <t>7-10 plats</t>
  </si>
  <si>
    <t>7-8 plats</t>
  </si>
  <si>
    <t>9-10 plats</t>
  </si>
  <si>
    <t>Resultat F15 omg 2, 12 nov 2011. Ljungby</t>
  </si>
  <si>
    <t>Medverkande lag</t>
  </si>
  <si>
    <t>Falkenberg Vit</t>
  </si>
  <si>
    <t>Falkenberg Blå</t>
  </si>
  <si>
    <t xml:space="preserve">Eneryda </t>
  </si>
  <si>
    <t>2</t>
  </si>
  <si>
    <t>3</t>
  </si>
  <si>
    <t>9</t>
  </si>
  <si>
    <t>8</t>
  </si>
  <si>
    <t>7</t>
  </si>
  <si>
    <t>6</t>
  </si>
  <si>
    <t>5</t>
  </si>
  <si>
    <t>4</t>
  </si>
  <si>
    <t>10</t>
  </si>
  <si>
    <t>12</t>
  </si>
  <si>
    <t>Falkenberg Grön</t>
  </si>
  <si>
    <t>Grupp A</t>
  </si>
  <si>
    <t>Grupp B</t>
  </si>
  <si>
    <t>GRUPPSPEL</t>
  </si>
  <si>
    <t>Match</t>
  </si>
  <si>
    <t>Lag 1</t>
  </si>
  <si>
    <t>Lag 2</t>
  </si>
  <si>
    <t>Funk.</t>
  </si>
  <si>
    <t>Resultat</t>
  </si>
  <si>
    <t>Grupp C</t>
  </si>
  <si>
    <t>Slutställning</t>
  </si>
  <si>
    <t>Poäng</t>
  </si>
  <si>
    <t>SLUTSPEL</t>
  </si>
  <si>
    <t>Grupp D</t>
  </si>
  <si>
    <t>Plan</t>
  </si>
  <si>
    <t>A-SLUTSPEL</t>
  </si>
  <si>
    <t>B-SLUTSPEL</t>
  </si>
  <si>
    <t>C-SLUTSPEL</t>
  </si>
  <si>
    <t xml:space="preserve"> </t>
  </si>
  <si>
    <t>GVK98 1</t>
  </si>
  <si>
    <t>Värnamo 1</t>
  </si>
  <si>
    <t>Eneryda 1</t>
  </si>
  <si>
    <t>GVK99 1</t>
  </si>
  <si>
    <t>Falkenberg 1</t>
  </si>
  <si>
    <t>GVK98 2</t>
  </si>
  <si>
    <t>GVK98 3</t>
  </si>
  <si>
    <t>Värnamo 2</t>
  </si>
  <si>
    <t>GVK99 2</t>
  </si>
  <si>
    <t>Falkenberg 2</t>
  </si>
  <si>
    <t>Arrangör</t>
  </si>
  <si>
    <t>1:a grp A</t>
  </si>
  <si>
    <t>1:a grp C</t>
  </si>
  <si>
    <t>1:a grp B</t>
  </si>
  <si>
    <t>1:a grp D</t>
  </si>
  <si>
    <t>Förl m 12</t>
  </si>
  <si>
    <t>förl m 13</t>
  </si>
  <si>
    <t>vinn m 12</t>
  </si>
  <si>
    <t>vinn m 13</t>
  </si>
  <si>
    <t>förl m 14</t>
  </si>
  <si>
    <t>2:a grp A</t>
  </si>
  <si>
    <t>2:a grp C</t>
  </si>
  <si>
    <t>2:a grp B</t>
  </si>
  <si>
    <t>2:a grp D</t>
  </si>
  <si>
    <t>vinn m 16</t>
  </si>
  <si>
    <t>Förl m 16</t>
  </si>
  <si>
    <t>förl m 17</t>
  </si>
  <si>
    <t>vinn m 17</t>
  </si>
  <si>
    <t>förl m 18</t>
  </si>
  <si>
    <t>Grupptvåorna spelar semifinaler, 7-8:e och 5-6:e</t>
  </si>
  <si>
    <t>3:a grp A</t>
  </si>
  <si>
    <t>3:a grp B</t>
  </si>
  <si>
    <t>3:a grp C</t>
  </si>
  <si>
    <r>
      <rPr>
        <b/>
        <sz val="10"/>
        <rFont val="Arial"/>
        <family val="2"/>
      </rPr>
      <t xml:space="preserve">14 </t>
    </r>
    <r>
      <rPr>
        <sz val="10"/>
        <rFont val="Arial"/>
        <family val="0"/>
      </rPr>
      <t xml:space="preserve"> (3-4:e)</t>
    </r>
  </si>
  <si>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 (1-2:e)</t>
    </r>
  </si>
  <si>
    <r>
      <rPr>
        <b/>
        <sz val="10"/>
        <rFont val="Arial"/>
        <family val="2"/>
      </rPr>
      <t>18</t>
    </r>
    <r>
      <rPr>
        <sz val="10"/>
        <rFont val="Arial"/>
        <family val="0"/>
      </rPr>
      <t xml:space="preserve">  (7-8:e)</t>
    </r>
  </si>
  <si>
    <r>
      <rPr>
        <b/>
        <sz val="10"/>
        <rFont val="Arial"/>
        <family val="2"/>
      </rPr>
      <t>19</t>
    </r>
    <r>
      <rPr>
        <sz val="10"/>
        <rFont val="Arial"/>
        <family val="0"/>
      </rPr>
      <t xml:space="preserve">  (5-6:e)</t>
    </r>
  </si>
  <si>
    <t>Spelschema F15 omg 1, 15 okt 2011. Värnamo</t>
  </si>
  <si>
    <t>Grupp D. Spelar dubbelmöten</t>
  </si>
  <si>
    <t>11 medverkande lag</t>
  </si>
  <si>
    <t>Grupptreorna spelar om placeringarna 9-11:e</t>
  </si>
  <si>
    <t>Gruppettorna spelar semifinaler, 3-4:e och 1-2:e</t>
  </si>
  <si>
    <t>Spelas i bäst av tre set, 25, 25 och 15p. Avgörande set startar på ställningen 7-7</t>
  </si>
  <si>
    <t>Spelas i bäst av tre set, 25, 25 och 15p.</t>
  </si>
  <si>
    <t>GVK99 3</t>
  </si>
  <si>
    <t>0-2</t>
  </si>
  <si>
    <t>2-0</t>
  </si>
  <si>
    <t>1-2</t>
  </si>
  <si>
    <t>2-1</t>
  </si>
  <si>
    <t>GVK99-2</t>
  </si>
  <si>
    <t>GVK99-3</t>
  </si>
  <si>
    <t>GVK99-1</t>
  </si>
  <si>
    <t>GVK98-3</t>
  </si>
  <si>
    <t>GVK98-2</t>
  </si>
  <si>
    <t>Eneryda</t>
  </si>
  <si>
    <t>F17-Sydsvenska</t>
  </si>
  <si>
    <t>U17/19 omgång 1</t>
  </si>
  <si>
    <t>Gränsfejd U17-1</t>
  </si>
  <si>
    <t>U17/19 omgång 2</t>
  </si>
  <si>
    <t>U17/19 omgång 3</t>
  </si>
  <si>
    <t>U17/19 omgång 4</t>
  </si>
  <si>
    <t>Gränsfejd U17-2</t>
  </si>
  <si>
    <t>U17/19 omgång 5</t>
  </si>
  <si>
    <t>DM 17</t>
  </si>
  <si>
    <t>F19-Sydsvenska</t>
  </si>
  <si>
    <t>DM 19</t>
  </si>
  <si>
    <t>Smålstenar F19</t>
  </si>
  <si>
    <t>P17-Sydsvenska</t>
  </si>
  <si>
    <t>Hylte</t>
  </si>
  <si>
    <t>U15 omgång 4</t>
  </si>
  <si>
    <t>U15 omgång 5</t>
  </si>
  <si>
    <t>DM 15</t>
  </si>
  <si>
    <t>5/2, Våxtorp</t>
  </si>
  <si>
    <t>Serietabeller Ungdom. Sydsvenska VBF, säsongen 2011/2012</t>
  </si>
  <si>
    <t>F15-Sydsvenska</t>
  </si>
  <si>
    <t>P15-Sydsvenska</t>
  </si>
  <si>
    <t>U13-Sydsvenska</t>
  </si>
  <si>
    <t>15/10, Värnamo</t>
  </si>
  <si>
    <t>8/10, Veddige</t>
  </si>
  <si>
    <t>U13 omgång 1</t>
  </si>
  <si>
    <t>22/10, Gislaved</t>
  </si>
  <si>
    <t>U13 omgång 2</t>
  </si>
  <si>
    <t>19/11, Veddige</t>
  </si>
  <si>
    <t>U13 omg 3</t>
  </si>
  <si>
    <t>4/12, Värnamo</t>
  </si>
  <si>
    <t>15/10, Våxtorp</t>
  </si>
</sst>
</file>

<file path=xl/styles.xml><?xml version="1.0" encoding="utf-8"?>
<styleSheet xmlns="http://schemas.openxmlformats.org/spreadsheetml/2006/main">
  <numFmts count="20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75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63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b/>
      <sz val="12"/>
      <name val="Arial Unicode MS"/>
      <family val="2"/>
    </font>
    <font>
      <sz val="11"/>
      <name val="Arial Unicode MS"/>
      <family val="2"/>
    </font>
    <font>
      <sz val="13"/>
      <name val="Arial"/>
      <family val="2"/>
    </font>
    <font>
      <sz val="10"/>
      <color indexed="63"/>
      <name val="Arial Unicode MS"/>
      <family val="2"/>
    </font>
    <font>
      <b/>
      <sz val="11"/>
      <color indexed="63"/>
      <name val="Arial Unicode MS"/>
      <family val="2"/>
    </font>
    <font>
      <u val="single"/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9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63"/>
      <name val="Segoe UI"/>
      <family val="2"/>
    </font>
    <font>
      <b/>
      <sz val="12"/>
      <color indexed="63"/>
      <name val="Segoe U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1" applyNumberFormat="0" applyFont="0" applyAlignment="0" applyProtection="0"/>
    <xf numFmtId="0" fontId="50" fillId="17" borderId="2" applyNumberFormat="0" applyAlignment="0" applyProtection="0"/>
    <xf numFmtId="0" fontId="51" fillId="4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>
      <alignment/>
      <protection/>
    </xf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7" borderId="2" applyNumberFormat="0" applyAlignment="0" applyProtection="0"/>
    <xf numFmtId="0" fontId="57" fillId="22" borderId="3" applyNumberFormat="0" applyAlignment="0" applyProtection="0"/>
    <xf numFmtId="0" fontId="58" fillId="0" borderId="4" applyNumberFormat="0" applyFill="0" applyAlignment="0" applyProtection="0"/>
    <xf numFmtId="0" fontId="59" fillId="23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17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Border="1" applyAlignment="1">
      <alignment/>
    </xf>
    <xf numFmtId="49" fontId="17" fillId="24" borderId="0" xfId="0" applyNumberFormat="1" applyFont="1" applyFill="1" applyAlignment="1">
      <alignment horizontal="left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6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67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top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1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0" fontId="29" fillId="0" borderId="0" xfId="0" applyFont="1" applyAlignment="1">
      <alignment horizontal="left" indent="1"/>
    </xf>
    <xf numFmtId="0" fontId="7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71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72" fillId="25" borderId="1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Alignment="1">
      <alignment horizontal="left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32" fillId="0" borderId="0" xfId="0" applyFont="1" applyAlignment="1">
      <alignment horizontal="left" indent="1"/>
    </xf>
    <xf numFmtId="0" fontId="9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3" fillId="0" borderId="0" xfId="0" applyFon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4" fillId="0" borderId="0" xfId="0" applyNumberFormat="1" applyFont="1" applyAlignment="1">
      <alignment/>
    </xf>
    <xf numFmtId="0" fontId="8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70" fillId="0" borderId="0" xfId="0" applyFont="1" applyBorder="1" applyAlignment="1">
      <alignment horizontal="left" inden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0" fontId="6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9" xfId="0" applyFont="1" applyBorder="1" applyAlignment="1">
      <alignment vertical="top"/>
    </xf>
    <xf numFmtId="49" fontId="0" fillId="0" borderId="29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38" fillId="0" borderId="0" xfId="0" applyFont="1" applyAlignment="1">
      <alignment vertical="top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74" fillId="0" borderId="0" xfId="0" applyFont="1" applyAlignment="1">
      <alignment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Border="1">
      <alignment/>
      <protection/>
    </xf>
    <xf numFmtId="49" fontId="0" fillId="0" borderId="0" xfId="37" applyNumberFormat="1" applyFont="1" applyBorder="1" applyAlignment="1">
      <alignment horizontal="center"/>
      <protection/>
    </xf>
    <xf numFmtId="0" fontId="5" fillId="0" borderId="0" xfId="37" applyFont="1" applyBorder="1">
      <alignment/>
      <protection/>
    </xf>
    <xf numFmtId="0" fontId="3" fillId="0" borderId="0" xfId="37" applyFont="1" applyBorder="1">
      <alignment/>
      <protection/>
    </xf>
    <xf numFmtId="0" fontId="4" fillId="0" borderId="0" xfId="37" applyFont="1" applyBorder="1">
      <alignment/>
      <protection/>
    </xf>
    <xf numFmtId="0" fontId="8" fillId="0" borderId="0" xfId="37" applyFont="1" applyBorder="1">
      <alignment/>
      <protection/>
    </xf>
    <xf numFmtId="0" fontId="1" fillId="0" borderId="0" xfId="37" applyFont="1" applyBorder="1">
      <alignment/>
      <protection/>
    </xf>
    <xf numFmtId="0" fontId="0" fillId="0" borderId="0" xfId="37" applyFont="1" applyBorder="1" applyAlignment="1">
      <alignment horizontal="left"/>
      <protection/>
    </xf>
    <xf numFmtId="0" fontId="1" fillId="0" borderId="0" xfId="37" applyFont="1" applyBorder="1" applyAlignment="1">
      <alignment horizontal="center"/>
      <protection/>
    </xf>
    <xf numFmtId="0" fontId="5" fillId="0" borderId="0" xfId="37" applyFont="1" applyBorder="1" applyAlignment="1">
      <alignment horizontal="center"/>
      <protection/>
    </xf>
    <xf numFmtId="0" fontId="36" fillId="0" borderId="0" xfId="37" applyFont="1" applyBorder="1" applyAlignment="1">
      <alignment horizontal="center"/>
      <protection/>
    </xf>
    <xf numFmtId="0" fontId="36" fillId="0" borderId="0" xfId="37" applyFont="1" applyBorder="1">
      <alignment/>
      <protection/>
    </xf>
    <xf numFmtId="49" fontId="36" fillId="0" borderId="0" xfId="37" applyNumberFormat="1" applyFont="1" applyBorder="1" applyAlignment="1">
      <alignment horizontal="center"/>
      <protection/>
    </xf>
    <xf numFmtId="0" fontId="8" fillId="0" borderId="0" xfId="37" applyFont="1" applyBorder="1" applyAlignment="1">
      <alignment horizontal="left"/>
      <protection/>
    </xf>
    <xf numFmtId="0" fontId="0" fillId="0" borderId="30" xfId="37" applyFont="1" applyBorder="1" applyAlignment="1">
      <alignment horizontal="center"/>
      <protection/>
    </xf>
    <xf numFmtId="49" fontId="8" fillId="0" borderId="31" xfId="37" applyNumberFormat="1" applyFont="1" applyBorder="1" applyAlignment="1">
      <alignment horizontal="center"/>
      <protection/>
    </xf>
    <xf numFmtId="0" fontId="8" fillId="0" borderId="31" xfId="37" applyFont="1" applyBorder="1" applyAlignment="1">
      <alignment horizontal="center"/>
      <protection/>
    </xf>
    <xf numFmtId="0" fontId="8" fillId="0" borderId="31" xfId="37" applyFont="1" applyBorder="1" applyAlignment="1" applyProtection="1">
      <alignment horizontal="right"/>
      <protection/>
    </xf>
    <xf numFmtId="0" fontId="8" fillId="0" borderId="31" xfId="37" applyFont="1" applyBorder="1">
      <alignment/>
      <protection/>
    </xf>
    <xf numFmtId="0" fontId="8" fillId="0" borderId="0" xfId="37" applyFont="1" applyBorder="1" applyAlignment="1">
      <alignment horizontal="center"/>
      <protection/>
    </xf>
    <xf numFmtId="0" fontId="8" fillId="0" borderId="0" xfId="37" applyFont="1" applyBorder="1" applyAlignment="1">
      <alignment horizontal="right"/>
      <protection/>
    </xf>
    <xf numFmtId="0" fontId="8" fillId="0" borderId="32" xfId="37" applyFont="1" applyBorder="1" applyAlignment="1" applyProtection="1">
      <alignment horizontal="right"/>
      <protection/>
    </xf>
    <xf numFmtId="0" fontId="6" fillId="0" borderId="0" xfId="37" applyFont="1" applyBorder="1">
      <alignment/>
      <protection/>
    </xf>
    <xf numFmtId="0" fontId="6" fillId="0" borderId="0" xfId="37" applyFont="1" applyBorder="1" applyAlignment="1">
      <alignment horizontal="center"/>
      <protection/>
    </xf>
    <xf numFmtId="0" fontId="19" fillId="0" borderId="0" xfId="37" applyFont="1" applyBorder="1" applyAlignment="1">
      <alignment horizontal="center"/>
      <protection/>
    </xf>
    <xf numFmtId="0" fontId="0" fillId="0" borderId="0" xfId="37" applyFont="1" applyBorder="1" applyAlignment="1">
      <alignment vertical="top"/>
      <protection/>
    </xf>
    <xf numFmtId="0" fontId="7" fillId="0" borderId="0" xfId="37" applyFont="1" applyBorder="1" applyAlignment="1">
      <alignment vertical="top"/>
      <protection/>
    </xf>
    <xf numFmtId="0" fontId="19" fillId="0" borderId="0" xfId="37" applyFont="1" applyBorder="1" applyAlignment="1">
      <alignment vertical="top"/>
      <protection/>
    </xf>
    <xf numFmtId="0" fontId="39" fillId="0" borderId="0" xfId="37" applyFont="1" applyBorder="1" applyAlignment="1">
      <alignment horizontal="center"/>
      <protection/>
    </xf>
    <xf numFmtId="0" fontId="4" fillId="0" borderId="0" xfId="37" applyFont="1" applyBorder="1" applyAlignment="1">
      <alignment horizontal="center"/>
      <protection/>
    </xf>
    <xf numFmtId="49" fontId="6" fillId="0" borderId="0" xfId="37" applyNumberFormat="1" applyFont="1" applyBorder="1" applyAlignment="1">
      <alignment horizontal="center"/>
      <protection/>
    </xf>
    <xf numFmtId="49" fontId="8" fillId="0" borderId="0" xfId="37" applyNumberFormat="1" applyFont="1" applyBorder="1" applyAlignment="1">
      <alignment horizontal="center"/>
      <protection/>
    </xf>
    <xf numFmtId="0" fontId="7" fillId="0" borderId="0" xfId="37" applyFont="1" applyBorder="1" applyAlignment="1">
      <alignment horizontal="center"/>
      <protection/>
    </xf>
    <xf numFmtId="0" fontId="7" fillId="0" borderId="0" xfId="37" applyFont="1" applyBorder="1">
      <alignment/>
      <protection/>
    </xf>
    <xf numFmtId="0" fontId="18" fillId="0" borderId="0" xfId="37" applyFont="1" applyBorder="1" applyAlignment="1">
      <alignment vertical="top"/>
      <protection/>
    </xf>
    <xf numFmtId="0" fontId="19" fillId="0" borderId="0" xfId="37" applyFont="1" applyBorder="1">
      <alignment/>
      <protection/>
    </xf>
    <xf numFmtId="0" fontId="3" fillId="0" borderId="0" xfId="37" applyFont="1" applyBorder="1" applyAlignment="1">
      <alignment vertical="top"/>
      <protection/>
    </xf>
    <xf numFmtId="0" fontId="8" fillId="0" borderId="0" xfId="37" applyFont="1" applyBorder="1" applyAlignment="1">
      <alignment horizontal="right" vertical="top"/>
      <protection/>
    </xf>
    <xf numFmtId="0" fontId="5" fillId="0" borderId="0" xfId="37" applyFont="1" applyBorder="1" applyAlignment="1">
      <alignment horizontal="left"/>
      <protection/>
    </xf>
    <xf numFmtId="0" fontId="9" fillId="0" borderId="0" xfId="37" applyFont="1" applyBorder="1" applyAlignment="1">
      <alignment horizontal="center"/>
      <protection/>
    </xf>
    <xf numFmtId="0" fontId="19" fillId="0" borderId="31" xfId="37" applyNumberFormat="1" applyFont="1" applyBorder="1" applyAlignment="1">
      <alignment horizontal="left"/>
      <protection/>
    </xf>
    <xf numFmtId="0" fontId="0" fillId="0" borderId="31" xfId="37" applyNumberFormat="1" applyFont="1" applyBorder="1" applyAlignment="1">
      <alignment horizontal="left"/>
      <protection/>
    </xf>
    <xf numFmtId="0" fontId="18" fillId="0" borderId="0" xfId="37" applyFont="1" applyBorder="1" applyAlignment="1">
      <alignment horizontal="left"/>
      <protection/>
    </xf>
    <xf numFmtId="0" fontId="11" fillId="0" borderId="0" xfId="37" applyFont="1" applyBorder="1" applyAlignment="1">
      <alignment horizontal="left"/>
      <protection/>
    </xf>
    <xf numFmtId="0" fontId="11" fillId="0" borderId="0" xfId="37" applyFont="1" applyBorder="1">
      <alignment/>
      <protection/>
    </xf>
    <xf numFmtId="49" fontId="11" fillId="0" borderId="0" xfId="37" applyNumberFormat="1" applyFont="1" applyBorder="1" applyAlignment="1">
      <alignment horizontal="center"/>
      <protection/>
    </xf>
    <xf numFmtId="0" fontId="11" fillId="0" borderId="0" xfId="37" applyFont="1" applyBorder="1" applyAlignment="1">
      <alignment horizontal="center"/>
      <protection/>
    </xf>
    <xf numFmtId="0" fontId="6" fillId="0" borderId="0" xfId="37" applyFont="1" applyBorder="1" applyAlignment="1">
      <alignment horizontal="left"/>
      <protection/>
    </xf>
    <xf numFmtId="0" fontId="4" fillId="0" borderId="0" xfId="37" applyFont="1" applyBorder="1">
      <alignment/>
      <protection/>
    </xf>
    <xf numFmtId="49" fontId="4" fillId="0" borderId="0" xfId="37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37" applyFont="1" applyBorder="1">
      <alignment/>
      <protection/>
    </xf>
    <xf numFmtId="0" fontId="9" fillId="0" borderId="0" xfId="37" applyFont="1" applyBorder="1" applyAlignment="1">
      <alignment horizontal="center"/>
      <protection/>
    </xf>
    <xf numFmtId="0" fontId="8" fillId="0" borderId="0" xfId="37" applyFont="1" applyBorder="1">
      <alignment/>
      <protection/>
    </xf>
    <xf numFmtId="0" fontId="0" fillId="0" borderId="0" xfId="37" applyFont="1" applyAlignment="1">
      <alignment horizontal="center"/>
      <protection/>
    </xf>
    <xf numFmtId="0" fontId="0" fillId="0" borderId="0" xfId="37" applyFont="1">
      <alignment/>
      <protection/>
    </xf>
    <xf numFmtId="49" fontId="0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left"/>
      <protection/>
    </xf>
    <xf numFmtId="0" fontId="2" fillId="0" borderId="0" xfId="37" applyFont="1" applyAlignment="1">
      <alignment horizontal="left"/>
      <protection/>
    </xf>
    <xf numFmtId="0" fontId="5" fillId="0" borderId="0" xfId="37" applyFont="1" applyAlignment="1">
      <alignment horizontal="center"/>
      <protection/>
    </xf>
    <xf numFmtId="0" fontId="26" fillId="0" borderId="0" xfId="37" applyFont="1">
      <alignment/>
      <protection/>
    </xf>
    <xf numFmtId="0" fontId="5" fillId="0" borderId="0" xfId="37" applyFont="1" applyAlignment="1">
      <alignment horizontal="left"/>
      <protection/>
    </xf>
    <xf numFmtId="0" fontId="8" fillId="0" borderId="0" xfId="37" applyFont="1">
      <alignment/>
      <protection/>
    </xf>
    <xf numFmtId="0" fontId="36" fillId="0" borderId="0" xfId="37" applyFont="1" applyAlignment="1">
      <alignment horizontal="center"/>
      <protection/>
    </xf>
    <xf numFmtId="0" fontId="36" fillId="0" borderId="0" xfId="37" applyFont="1">
      <alignment/>
      <protection/>
    </xf>
    <xf numFmtId="49" fontId="36" fillId="0" borderId="0" xfId="37" applyNumberFormat="1" applyFont="1" applyAlignment="1">
      <alignment horizontal="center"/>
      <protection/>
    </xf>
    <xf numFmtId="0" fontId="8" fillId="0" borderId="0" xfId="37" applyFont="1" applyAlignment="1">
      <alignment horizontal="left"/>
      <protection/>
    </xf>
    <xf numFmtId="0" fontId="4" fillId="0" borderId="0" xfId="37" applyFont="1">
      <alignment/>
      <protection/>
    </xf>
    <xf numFmtId="0" fontId="7" fillId="0" borderId="0" xfId="37" applyFont="1">
      <alignment/>
      <protection/>
    </xf>
    <xf numFmtId="49" fontId="8" fillId="0" borderId="31" xfId="37" applyNumberFormat="1" applyFont="1" applyBorder="1" applyAlignment="1">
      <alignment horizontal="right"/>
      <protection/>
    </xf>
    <xf numFmtId="0" fontId="8" fillId="0" borderId="31" xfId="37" applyFont="1" applyFill="1" applyBorder="1" applyAlignment="1" applyProtection="1">
      <alignment horizontal="right"/>
      <protection/>
    </xf>
    <xf numFmtId="0" fontId="8" fillId="0" borderId="31" xfId="37" applyFont="1" applyBorder="1" applyAlignment="1">
      <alignment/>
      <protection/>
    </xf>
    <xf numFmtId="0" fontId="4" fillId="0" borderId="0" xfId="37" applyFont="1" applyAlignment="1">
      <alignment horizontal="center"/>
      <protection/>
    </xf>
    <xf numFmtId="0" fontId="9" fillId="0" borderId="0" xfId="37" applyFont="1" applyAlignment="1">
      <alignment horizontal="center"/>
      <protection/>
    </xf>
    <xf numFmtId="0" fontId="11" fillId="0" borderId="0" xfId="37" applyFont="1">
      <alignment/>
      <protection/>
    </xf>
    <xf numFmtId="0" fontId="19" fillId="0" borderId="31" xfId="37" applyFont="1" applyBorder="1" applyAlignment="1">
      <alignment horizontal="left"/>
      <protection/>
    </xf>
    <xf numFmtId="0" fontId="0" fillId="0" borderId="0" xfId="37" applyFont="1" applyAlignment="1">
      <alignment horizontal="left"/>
      <protection/>
    </xf>
    <xf numFmtId="0" fontId="11" fillId="0" borderId="0" xfId="37" applyFont="1" applyAlignment="1">
      <alignment horizontal="left"/>
      <protection/>
    </xf>
    <xf numFmtId="49" fontId="3" fillId="0" borderId="0" xfId="37" applyNumberFormat="1" applyFont="1" applyAlignment="1">
      <alignment horizontal="left"/>
      <protection/>
    </xf>
    <xf numFmtId="49" fontId="9" fillId="0" borderId="0" xfId="37" applyNumberFormat="1" applyFont="1" applyAlignment="1">
      <alignment horizontal="center"/>
      <protection/>
    </xf>
    <xf numFmtId="20" fontId="0" fillId="0" borderId="0" xfId="37" applyNumberFormat="1" applyFont="1">
      <alignment/>
      <protection/>
    </xf>
    <xf numFmtId="0" fontId="0" fillId="0" borderId="0" xfId="0" applyFill="1" applyAlignment="1">
      <alignment/>
    </xf>
    <xf numFmtId="16" fontId="40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0" fontId="8" fillId="19" borderId="0" xfId="0" applyFont="1" applyFill="1" applyAlignment="1">
      <alignment/>
    </xf>
    <xf numFmtId="2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41" fillId="0" borderId="0" xfId="0" applyFont="1" applyAlignment="1">
      <alignment/>
    </xf>
    <xf numFmtId="20" fontId="1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 applyProtection="1">
      <alignment horizontal="right"/>
      <protection/>
    </xf>
    <xf numFmtId="0" fontId="8" fillId="0" borderId="31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32" xfId="0" applyFont="1" applyBorder="1" applyAlignment="1" applyProtection="1">
      <alignment horizontal="right"/>
      <protection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5" fillId="0" borderId="0" xfId="0" applyFont="1" applyAlignment="1">
      <alignment/>
    </xf>
    <xf numFmtId="16" fontId="0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8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49" fontId="8" fillId="0" borderId="31" xfId="0" applyNumberFormat="1" applyFont="1" applyBorder="1" applyAlignment="1">
      <alignment horizontal="right"/>
    </xf>
    <xf numFmtId="0" fontId="8" fillId="0" borderId="31" xfId="0" applyFont="1" applyFill="1" applyBorder="1" applyAlignment="1" applyProtection="1">
      <alignment horizontal="right"/>
      <protection/>
    </xf>
    <xf numFmtId="0" fontId="8" fillId="0" borderId="31" xfId="0" applyFont="1" applyBorder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8" fillId="0" borderId="31" xfId="0" applyFont="1" applyBorder="1" applyAlignment="1">
      <alignment horizontal="right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/>
    </xf>
    <xf numFmtId="0" fontId="19" fillId="0" borderId="33" xfId="0" applyFont="1" applyFill="1" applyBorder="1" applyAlignment="1">
      <alignment vertical="top"/>
    </xf>
    <xf numFmtId="0" fontId="39" fillId="0" borderId="10" xfId="0" applyFont="1" applyBorder="1" applyAlignment="1">
      <alignment vertical="top"/>
    </xf>
    <xf numFmtId="49" fontId="11" fillId="0" borderId="1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/>
    </xf>
    <xf numFmtId="49" fontId="38" fillId="0" borderId="10" xfId="0" applyNumberFormat="1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1" fillId="0" borderId="33" xfId="0" applyFont="1" applyFill="1" applyBorder="1" applyAlignment="1">
      <alignment/>
    </xf>
    <xf numFmtId="0" fontId="11" fillId="0" borderId="33" xfId="0" applyFont="1" applyFill="1" applyBorder="1" applyAlignment="1">
      <alignment vertical="top"/>
    </xf>
    <xf numFmtId="0" fontId="68" fillId="0" borderId="0" xfId="0" applyFont="1" applyAlignment="1">
      <alignment wrapText="1"/>
    </xf>
    <xf numFmtId="0" fontId="5" fillId="0" borderId="0" xfId="37" applyFont="1" applyBorder="1" applyAlignment="1">
      <alignment horizontal="left"/>
      <protection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57150</xdr:rowOff>
    </xdr:from>
    <xdr:to>
      <xdr:col>11</xdr:col>
      <xdr:colOff>171450</xdr:colOff>
      <xdr:row>45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8516" t="6933" r="11874" b="7617"/>
        <a:stretch>
          <a:fillRect/>
        </a:stretch>
      </xdr:blipFill>
      <xdr:spPr>
        <a:xfrm>
          <a:off x="0" y="609600"/>
          <a:ext cx="6667500" cy="6743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123825</xdr:rowOff>
    </xdr:from>
    <xdr:to>
      <xdr:col>8</xdr:col>
      <xdr:colOff>304800</xdr:colOff>
      <xdr:row>46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5029200" cy="692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2"/>
  <sheetViews>
    <sheetView tabSelected="1" zoomScale="80" zoomScaleNormal="80" zoomScalePageLayoutView="0" workbookViewId="0" topLeftCell="A43">
      <selection activeCell="E82" sqref="E82"/>
    </sheetView>
  </sheetViews>
  <sheetFormatPr defaultColWidth="8.8515625" defaultRowHeight="12.75"/>
  <cols>
    <col min="1" max="1" width="5.28125" style="0" customWidth="1"/>
    <col min="2" max="2" width="19.8515625" style="0" customWidth="1"/>
    <col min="3" max="3" width="15.421875" style="0" customWidth="1"/>
    <col min="4" max="4" width="16.28125" style="0" customWidth="1"/>
    <col min="5" max="5" width="16.421875" style="0" customWidth="1"/>
    <col min="6" max="6" width="15.421875" style="0" customWidth="1"/>
    <col min="7" max="7" width="15.7109375" style="0" customWidth="1"/>
    <col min="8" max="8" width="15.28125" style="0" customWidth="1"/>
    <col min="9" max="9" width="15.7109375" style="0" customWidth="1"/>
    <col min="10" max="10" width="14.00390625" style="0" customWidth="1"/>
    <col min="11" max="11" width="13.8515625" style="0" customWidth="1"/>
    <col min="12" max="12" width="4.140625" style="0" customWidth="1"/>
    <col min="13" max="13" width="12.421875" style="0" customWidth="1"/>
    <col min="14" max="14" width="19.00390625" style="0" customWidth="1"/>
    <col min="15" max="15" width="4.8515625" style="0" customWidth="1"/>
    <col min="16" max="16" width="9.140625" style="0" customWidth="1"/>
    <col min="18" max="18" width="5.421875" style="0" customWidth="1"/>
  </cols>
  <sheetData>
    <row r="1" ht="16.5">
      <c r="B1" s="8" t="s">
        <v>903</v>
      </c>
    </row>
    <row r="2" spans="1:18" ht="15">
      <c r="A2" s="85"/>
      <c r="B2" s="86"/>
      <c r="C2" s="56"/>
      <c r="D2" s="56"/>
      <c r="E2" s="85"/>
      <c r="F2" s="85"/>
      <c r="G2" s="36"/>
      <c r="H2" s="36"/>
      <c r="I2" s="36"/>
      <c r="J2" s="49"/>
      <c r="M2" s="344"/>
      <c r="N2" s="25"/>
      <c r="O2" s="87"/>
      <c r="P2" s="56"/>
      <c r="Q2" s="140"/>
      <c r="R2" s="140"/>
    </row>
    <row r="3" spans="1:20" ht="15.75" customHeight="1">
      <c r="A3" s="87"/>
      <c r="B3" s="88" t="s">
        <v>885</v>
      </c>
      <c r="C3" s="89" t="s">
        <v>886</v>
      </c>
      <c r="D3" s="89" t="s">
        <v>888</v>
      </c>
      <c r="E3" s="89" t="s">
        <v>887</v>
      </c>
      <c r="F3" s="90" t="s">
        <v>889</v>
      </c>
      <c r="G3" s="90" t="s">
        <v>890</v>
      </c>
      <c r="H3" s="89" t="s">
        <v>891</v>
      </c>
      <c r="I3" s="90" t="s">
        <v>892</v>
      </c>
      <c r="J3" s="89" t="s">
        <v>893</v>
      </c>
      <c r="K3" s="25" t="s">
        <v>821</v>
      </c>
      <c r="M3" s="344"/>
      <c r="N3" s="25"/>
      <c r="O3" s="140"/>
      <c r="P3" s="206"/>
      <c r="Q3" s="205"/>
      <c r="R3" s="205"/>
      <c r="S3" s="205"/>
      <c r="T3" s="205"/>
    </row>
    <row r="4" spans="1:20" ht="15.75" customHeight="1">
      <c r="A4" s="91"/>
      <c r="B4" s="36"/>
      <c r="C4" s="93" t="s">
        <v>908</v>
      </c>
      <c r="D4" s="93" t="s">
        <v>712</v>
      </c>
      <c r="E4" s="93" t="s">
        <v>713</v>
      </c>
      <c r="F4" s="92" t="s">
        <v>714</v>
      </c>
      <c r="G4" s="93" t="s">
        <v>520</v>
      </c>
      <c r="H4" s="93" t="s">
        <v>326</v>
      </c>
      <c r="I4" s="93" t="s">
        <v>738</v>
      </c>
      <c r="J4" s="93" t="s">
        <v>739</v>
      </c>
      <c r="K4" s="36"/>
      <c r="M4" s="344"/>
      <c r="N4" s="25"/>
      <c r="O4" s="140"/>
      <c r="P4" s="206"/>
      <c r="Q4" s="205"/>
      <c r="R4" s="205"/>
      <c r="S4" s="205"/>
      <c r="T4" s="205"/>
    </row>
    <row r="5" spans="1:20" ht="16.5" customHeight="1">
      <c r="A5" s="91">
        <v>1</v>
      </c>
      <c r="B5" s="63" t="s">
        <v>592</v>
      </c>
      <c r="C5" s="94">
        <v>11</v>
      </c>
      <c r="D5" s="94">
        <v>9</v>
      </c>
      <c r="E5" s="94">
        <v>9</v>
      </c>
      <c r="F5" s="94">
        <v>13</v>
      </c>
      <c r="G5" s="94">
        <v>12</v>
      </c>
      <c r="H5" s="94">
        <v>10</v>
      </c>
      <c r="I5" s="94">
        <v>8</v>
      </c>
      <c r="J5" s="94">
        <v>6</v>
      </c>
      <c r="K5" s="25">
        <f aca="true" t="shared" si="0" ref="K5:K17">SUM(C5:J5)</f>
        <v>78</v>
      </c>
      <c r="M5" s="344"/>
      <c r="N5" s="25"/>
      <c r="O5" s="140"/>
      <c r="P5" s="205"/>
      <c r="Q5" s="205"/>
      <c r="R5" s="205"/>
      <c r="S5" s="205"/>
      <c r="T5" s="205"/>
    </row>
    <row r="6" spans="1:20" ht="16.5" customHeight="1">
      <c r="A6" s="91">
        <v>2</v>
      </c>
      <c r="B6" s="63" t="s">
        <v>718</v>
      </c>
      <c r="C6" s="94">
        <v>9</v>
      </c>
      <c r="D6" s="94">
        <v>7</v>
      </c>
      <c r="E6" s="94">
        <v>3</v>
      </c>
      <c r="F6" s="94">
        <v>11</v>
      </c>
      <c r="G6" s="94">
        <v>10</v>
      </c>
      <c r="H6" s="94">
        <v>8</v>
      </c>
      <c r="I6" s="94">
        <v>6</v>
      </c>
      <c r="J6" s="94">
        <v>10</v>
      </c>
      <c r="K6" s="25">
        <f t="shared" si="0"/>
        <v>64</v>
      </c>
      <c r="M6" s="344"/>
      <c r="N6" s="25"/>
      <c r="O6" s="140"/>
      <c r="P6" s="205"/>
      <c r="Q6" s="205"/>
      <c r="R6" s="205"/>
      <c r="S6" s="205"/>
      <c r="T6" s="205"/>
    </row>
    <row r="7" spans="1:20" ht="16.5" customHeight="1">
      <c r="A7" s="91">
        <v>3</v>
      </c>
      <c r="B7" s="95" t="s">
        <v>722</v>
      </c>
      <c r="C7" s="94">
        <v>7</v>
      </c>
      <c r="D7" s="94">
        <v>6</v>
      </c>
      <c r="E7" s="94">
        <v>5</v>
      </c>
      <c r="F7" s="94">
        <v>8</v>
      </c>
      <c r="G7" s="94">
        <v>8</v>
      </c>
      <c r="H7" s="94">
        <v>7</v>
      </c>
      <c r="I7" s="94">
        <v>5</v>
      </c>
      <c r="J7" s="94">
        <v>8</v>
      </c>
      <c r="K7" s="25">
        <f t="shared" si="0"/>
        <v>54</v>
      </c>
      <c r="M7" s="344"/>
      <c r="N7" s="25"/>
      <c r="O7" s="140"/>
      <c r="P7" s="205"/>
      <c r="Q7" s="205"/>
      <c r="R7" s="205"/>
      <c r="S7" s="205"/>
      <c r="T7" s="205"/>
    </row>
    <row r="8" spans="1:20" ht="16.5" customHeight="1">
      <c r="A8" s="91">
        <v>4</v>
      </c>
      <c r="B8" s="63" t="s">
        <v>737</v>
      </c>
      <c r="C8" s="94">
        <v>6</v>
      </c>
      <c r="D8" s="94">
        <v>11</v>
      </c>
      <c r="E8" s="94">
        <v>6</v>
      </c>
      <c r="F8" s="94">
        <v>10</v>
      </c>
      <c r="G8" s="94">
        <v>9</v>
      </c>
      <c r="H8" s="94">
        <v>0</v>
      </c>
      <c r="I8" s="94">
        <v>0</v>
      </c>
      <c r="J8" s="94">
        <v>7</v>
      </c>
      <c r="K8" s="25">
        <f t="shared" si="0"/>
        <v>49</v>
      </c>
      <c r="M8" s="344"/>
      <c r="N8" s="25"/>
      <c r="O8" s="140"/>
      <c r="P8" s="205"/>
      <c r="Q8" s="205"/>
      <c r="R8" s="205"/>
      <c r="S8" s="205"/>
      <c r="T8" s="205"/>
    </row>
    <row r="9" spans="1:20" ht="16.5" customHeight="1">
      <c r="A9" s="91">
        <v>5</v>
      </c>
      <c r="B9" s="376" t="s">
        <v>24</v>
      </c>
      <c r="C9" s="94">
        <v>2</v>
      </c>
      <c r="D9" s="94">
        <v>8</v>
      </c>
      <c r="E9" s="94">
        <v>3</v>
      </c>
      <c r="F9" s="94">
        <v>4</v>
      </c>
      <c r="G9" s="94">
        <v>7</v>
      </c>
      <c r="H9" s="94">
        <v>6</v>
      </c>
      <c r="I9" s="94">
        <v>3</v>
      </c>
      <c r="J9" s="94">
        <v>5</v>
      </c>
      <c r="K9" s="25">
        <f t="shared" si="0"/>
        <v>38</v>
      </c>
      <c r="M9" s="344"/>
      <c r="N9" s="25"/>
      <c r="O9" s="140"/>
      <c r="P9" s="205"/>
      <c r="Q9" s="205"/>
      <c r="R9" s="205"/>
      <c r="S9" s="205"/>
      <c r="T9" s="205"/>
    </row>
    <row r="10" spans="1:20" ht="16.5" customHeight="1">
      <c r="A10" s="91">
        <v>6</v>
      </c>
      <c r="B10" s="63" t="s">
        <v>720</v>
      </c>
      <c r="C10" s="94">
        <v>8</v>
      </c>
      <c r="D10" s="94">
        <v>0</v>
      </c>
      <c r="E10" s="94">
        <v>7</v>
      </c>
      <c r="F10" s="94">
        <v>9</v>
      </c>
      <c r="G10" s="94">
        <v>6</v>
      </c>
      <c r="H10" s="94">
        <v>2</v>
      </c>
      <c r="I10" s="94">
        <v>0</v>
      </c>
      <c r="J10" s="94">
        <v>3</v>
      </c>
      <c r="K10" s="25">
        <f t="shared" si="0"/>
        <v>35</v>
      </c>
      <c r="O10" s="140"/>
      <c r="P10" s="206"/>
      <c r="Q10" s="205"/>
      <c r="R10" s="205"/>
      <c r="S10" s="205"/>
      <c r="T10" s="205"/>
    </row>
    <row r="11" spans="1:20" ht="16.5" customHeight="1">
      <c r="A11" s="91">
        <v>7</v>
      </c>
      <c r="B11" s="95" t="s">
        <v>724</v>
      </c>
      <c r="C11" s="94">
        <v>5</v>
      </c>
      <c r="D11" s="94">
        <v>4</v>
      </c>
      <c r="E11" s="94">
        <v>2</v>
      </c>
      <c r="F11" s="94">
        <v>6</v>
      </c>
      <c r="G11" s="94">
        <v>2</v>
      </c>
      <c r="H11" s="94">
        <v>5</v>
      </c>
      <c r="I11" s="94">
        <v>3</v>
      </c>
      <c r="J11" s="94">
        <v>2</v>
      </c>
      <c r="K11" s="25">
        <f t="shared" si="0"/>
        <v>29</v>
      </c>
      <c r="M11" s="180"/>
      <c r="N11" s="180"/>
      <c r="O11" s="140"/>
      <c r="P11" s="205"/>
      <c r="Q11" s="205"/>
      <c r="R11" s="205"/>
      <c r="S11" s="205"/>
      <c r="T11" s="205"/>
    </row>
    <row r="12" spans="1:20" ht="16.5" customHeight="1">
      <c r="A12" s="91">
        <v>8</v>
      </c>
      <c r="B12" s="63" t="s">
        <v>725</v>
      </c>
      <c r="C12" s="94">
        <v>4</v>
      </c>
      <c r="D12" s="94">
        <v>3</v>
      </c>
      <c r="E12" s="94">
        <v>2</v>
      </c>
      <c r="F12" s="94">
        <v>5</v>
      </c>
      <c r="G12" s="94">
        <v>4</v>
      </c>
      <c r="H12" s="94">
        <v>4</v>
      </c>
      <c r="I12" s="94">
        <v>2</v>
      </c>
      <c r="J12" s="94">
        <v>4</v>
      </c>
      <c r="K12" s="25">
        <f t="shared" si="0"/>
        <v>28</v>
      </c>
      <c r="M12" s="180"/>
      <c r="N12" s="180"/>
      <c r="O12" s="140"/>
      <c r="P12" s="205"/>
      <c r="Q12" s="205"/>
      <c r="R12" s="205"/>
      <c r="S12" s="205"/>
      <c r="T12" s="205"/>
    </row>
    <row r="13" spans="1:20" ht="16.5" customHeight="1">
      <c r="A13" s="91">
        <v>9</v>
      </c>
      <c r="B13" s="95" t="s">
        <v>756</v>
      </c>
      <c r="C13" s="94">
        <v>0</v>
      </c>
      <c r="D13" s="94">
        <v>5</v>
      </c>
      <c r="E13" s="94">
        <v>4</v>
      </c>
      <c r="F13" s="94">
        <v>7</v>
      </c>
      <c r="G13" s="94">
        <v>5</v>
      </c>
      <c r="H13" s="94">
        <v>3</v>
      </c>
      <c r="I13" s="94">
        <v>2</v>
      </c>
      <c r="J13" s="94">
        <v>0</v>
      </c>
      <c r="K13" s="25">
        <f t="shared" si="0"/>
        <v>26</v>
      </c>
      <c r="M13" s="180"/>
      <c r="N13" s="180"/>
      <c r="O13" s="140"/>
      <c r="P13" s="205"/>
      <c r="Q13" s="205"/>
      <c r="R13" s="205"/>
      <c r="S13" s="205"/>
      <c r="T13" s="205"/>
    </row>
    <row r="14" spans="1:20" ht="16.5" customHeight="1">
      <c r="A14" s="91">
        <v>10</v>
      </c>
      <c r="B14" s="95" t="s">
        <v>726</v>
      </c>
      <c r="C14" s="94">
        <v>3</v>
      </c>
      <c r="D14" s="94">
        <v>2</v>
      </c>
      <c r="E14" s="94">
        <v>0</v>
      </c>
      <c r="F14" s="94">
        <v>3</v>
      </c>
      <c r="G14" s="94">
        <v>3</v>
      </c>
      <c r="H14" s="94">
        <v>0</v>
      </c>
      <c r="I14" s="94">
        <v>0</v>
      </c>
      <c r="J14" s="94">
        <v>0</v>
      </c>
      <c r="K14" s="25">
        <f t="shared" si="0"/>
        <v>11</v>
      </c>
      <c r="M14" s="205"/>
      <c r="N14" s="207"/>
      <c r="O14" s="257"/>
      <c r="P14" s="205"/>
      <c r="Q14" s="205"/>
      <c r="R14" s="205"/>
      <c r="S14" s="205"/>
      <c r="T14" s="205"/>
    </row>
    <row r="15" spans="1:26" ht="16.5" customHeight="1">
      <c r="A15" s="91">
        <v>11</v>
      </c>
      <c r="B15" s="63" t="s">
        <v>719</v>
      </c>
      <c r="C15" s="94">
        <v>8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25">
        <f t="shared" si="0"/>
        <v>8</v>
      </c>
      <c r="M15" s="205"/>
      <c r="N15" s="205"/>
      <c r="O15" s="257"/>
      <c r="P15" s="206"/>
      <c r="Q15" s="205"/>
      <c r="R15" s="205"/>
      <c r="S15" s="205"/>
      <c r="T15" s="205"/>
      <c r="Z15" s="294"/>
    </row>
    <row r="16" spans="1:20" ht="16.5" customHeight="1">
      <c r="A16" s="91">
        <v>11</v>
      </c>
      <c r="B16" s="95" t="s">
        <v>585</v>
      </c>
      <c r="C16" s="94">
        <v>0</v>
      </c>
      <c r="D16" s="94">
        <v>0</v>
      </c>
      <c r="E16" s="94">
        <v>4</v>
      </c>
      <c r="F16" s="94">
        <v>0</v>
      </c>
      <c r="G16" s="94">
        <v>0</v>
      </c>
      <c r="H16" s="94">
        <v>0</v>
      </c>
      <c r="I16" s="94">
        <v>4</v>
      </c>
      <c r="J16" s="94">
        <v>0</v>
      </c>
      <c r="K16" s="25">
        <f t="shared" si="0"/>
        <v>8</v>
      </c>
      <c r="M16" s="205"/>
      <c r="N16" s="205"/>
      <c r="O16" s="258"/>
      <c r="P16" s="206"/>
      <c r="Q16" s="205"/>
      <c r="R16" s="205"/>
      <c r="S16" s="205"/>
      <c r="T16" s="205"/>
    </row>
    <row r="17" spans="1:19" ht="16.5" customHeight="1">
      <c r="A17" s="91">
        <v>13</v>
      </c>
      <c r="B17" s="95" t="s">
        <v>730</v>
      </c>
      <c r="C17" s="100">
        <v>0</v>
      </c>
      <c r="D17" s="100">
        <v>0</v>
      </c>
      <c r="E17" s="100">
        <v>0</v>
      </c>
      <c r="F17" s="94">
        <v>2</v>
      </c>
      <c r="G17" s="94">
        <v>0</v>
      </c>
      <c r="H17" s="94">
        <v>0</v>
      </c>
      <c r="I17" s="94">
        <v>0</v>
      </c>
      <c r="J17" s="94">
        <v>0</v>
      </c>
      <c r="K17" s="25">
        <f t="shared" si="0"/>
        <v>2</v>
      </c>
      <c r="M17" s="176"/>
      <c r="N17" s="87"/>
      <c r="O17" s="87"/>
      <c r="P17" s="87"/>
      <c r="Q17" s="91"/>
      <c r="R17" s="91"/>
      <c r="S17" s="49"/>
    </row>
    <row r="18" spans="1:19" ht="16.5" customHeight="1">
      <c r="A18" s="91"/>
      <c r="J18" s="91"/>
      <c r="K18" s="25" t="s">
        <v>829</v>
      </c>
      <c r="M18" s="176"/>
      <c r="N18" s="87"/>
      <c r="O18" s="87"/>
      <c r="P18" s="87"/>
      <c r="Q18" s="91"/>
      <c r="R18" s="91"/>
      <c r="S18" s="49"/>
    </row>
    <row r="19" spans="1:19" ht="12.75">
      <c r="A19" s="91"/>
      <c r="B19" s="63"/>
      <c r="C19" s="91"/>
      <c r="D19" s="91"/>
      <c r="E19" s="91"/>
      <c r="F19" s="91"/>
      <c r="G19" s="91"/>
      <c r="H19" s="91"/>
      <c r="I19" s="91"/>
      <c r="J19" s="91"/>
      <c r="K19" s="25"/>
      <c r="M19" s="179"/>
      <c r="N19" s="87"/>
      <c r="P19" s="91"/>
      <c r="Q19" s="91"/>
      <c r="R19" s="91"/>
      <c r="S19" s="49"/>
    </row>
    <row r="20" spans="1:19" ht="15.75" customHeight="1">
      <c r="A20" s="99"/>
      <c r="B20" s="88" t="s">
        <v>897</v>
      </c>
      <c r="C20" s="89" t="s">
        <v>886</v>
      </c>
      <c r="D20" s="89" t="s">
        <v>888</v>
      </c>
      <c r="E20" s="89" t="s">
        <v>887</v>
      </c>
      <c r="F20" s="90" t="s">
        <v>889</v>
      </c>
      <c r="G20" s="90" t="s">
        <v>890</v>
      </c>
      <c r="H20" s="89" t="s">
        <v>891</v>
      </c>
      <c r="I20" s="90" t="s">
        <v>892</v>
      </c>
      <c r="J20" s="89" t="s">
        <v>893</v>
      </c>
      <c r="K20" s="25" t="s">
        <v>821</v>
      </c>
      <c r="M20" s="260"/>
      <c r="N20" s="260"/>
      <c r="O20" s="284"/>
      <c r="P20" s="112"/>
      <c r="Q20" s="91"/>
      <c r="R20" s="91"/>
      <c r="S20" s="49"/>
    </row>
    <row r="21" spans="3:19" ht="15.75" customHeight="1">
      <c r="C21" s="93" t="s">
        <v>908</v>
      </c>
      <c r="D21" s="93" t="s">
        <v>712</v>
      </c>
      <c r="E21" s="93" t="s">
        <v>713</v>
      </c>
      <c r="F21" s="92" t="s">
        <v>714</v>
      </c>
      <c r="G21" s="93" t="s">
        <v>520</v>
      </c>
      <c r="H21" s="93" t="s">
        <v>326</v>
      </c>
      <c r="I21" s="93" t="s">
        <v>738</v>
      </c>
      <c r="J21" s="93" t="s">
        <v>739</v>
      </c>
      <c r="M21" s="260"/>
      <c r="N21" s="260"/>
      <c r="O21" s="284"/>
      <c r="P21" s="91"/>
      <c r="Q21" s="91"/>
      <c r="R21" s="91"/>
      <c r="S21" s="49"/>
    </row>
    <row r="22" spans="1:19" ht="16.5" customHeight="1">
      <c r="A22" s="99">
        <v>1</v>
      </c>
      <c r="B22" s="31" t="s">
        <v>519</v>
      </c>
      <c r="C22" s="141">
        <v>2</v>
      </c>
      <c r="D22" s="141">
        <v>7</v>
      </c>
      <c r="E22" s="141">
        <v>7</v>
      </c>
      <c r="F22" s="141">
        <v>4</v>
      </c>
      <c r="G22" s="141">
        <v>3</v>
      </c>
      <c r="H22" s="141">
        <v>0</v>
      </c>
      <c r="I22" s="141">
        <v>4</v>
      </c>
      <c r="J22" s="141">
        <v>0</v>
      </c>
      <c r="K22" s="25">
        <f>C22+D22+E22+F22+G22+H22+I22+J22</f>
        <v>27</v>
      </c>
      <c r="M22" s="260"/>
      <c r="N22" s="260"/>
      <c r="O22" s="284"/>
      <c r="P22" s="91"/>
      <c r="Q22" s="91"/>
      <c r="R22" s="91"/>
      <c r="S22" s="49"/>
    </row>
    <row r="23" spans="1:19" ht="16.5" customHeight="1">
      <c r="A23" s="99">
        <v>2</v>
      </c>
      <c r="B23" s="31" t="s">
        <v>518</v>
      </c>
      <c r="C23" s="141">
        <v>0</v>
      </c>
      <c r="D23" s="141">
        <v>5</v>
      </c>
      <c r="E23" s="141">
        <v>4</v>
      </c>
      <c r="F23" s="141">
        <v>2</v>
      </c>
      <c r="G23" s="141">
        <v>2</v>
      </c>
      <c r="H23" s="141">
        <v>5</v>
      </c>
      <c r="I23" s="141">
        <v>2</v>
      </c>
      <c r="J23" s="141">
        <v>4</v>
      </c>
      <c r="K23" s="25">
        <f>C23+D23+E23+F23+G23+H23+I23+J23</f>
        <v>24</v>
      </c>
      <c r="M23" s="260"/>
      <c r="N23" s="260"/>
      <c r="O23" s="284"/>
      <c r="P23" s="25"/>
      <c r="Q23" s="91"/>
      <c r="R23" s="91"/>
      <c r="S23" s="49"/>
    </row>
    <row r="24" spans="1:19" ht="16.5" customHeight="1">
      <c r="A24" s="99">
        <v>2</v>
      </c>
      <c r="B24" s="31" t="s">
        <v>521</v>
      </c>
      <c r="C24" s="141">
        <v>0</v>
      </c>
      <c r="D24" s="141">
        <v>3</v>
      </c>
      <c r="E24" s="141">
        <v>5</v>
      </c>
      <c r="F24" s="141">
        <v>0</v>
      </c>
      <c r="G24" s="141">
        <v>5</v>
      </c>
      <c r="H24" s="141">
        <v>0</v>
      </c>
      <c r="I24" s="141">
        <v>0</v>
      </c>
      <c r="J24" s="141">
        <v>0</v>
      </c>
      <c r="K24" s="25">
        <f>C24+D24+E24+F24+G24+H24+I24+J24</f>
        <v>13</v>
      </c>
      <c r="L24" s="49"/>
      <c r="M24" s="260"/>
      <c r="N24" s="260"/>
      <c r="O24" s="284"/>
      <c r="P24" s="25"/>
      <c r="Q24" s="91"/>
      <c r="R24" s="91"/>
      <c r="S24" s="49"/>
    </row>
    <row r="25" spans="1:19" ht="16.5" customHeight="1">
      <c r="A25" s="91">
        <v>4</v>
      </c>
      <c r="B25" s="31" t="s">
        <v>522</v>
      </c>
      <c r="C25" s="141">
        <v>0</v>
      </c>
      <c r="D25" s="141">
        <v>4</v>
      </c>
      <c r="E25" s="141">
        <v>3</v>
      </c>
      <c r="F25" s="141">
        <v>0</v>
      </c>
      <c r="G25" s="141">
        <v>0</v>
      </c>
      <c r="H25" s="141">
        <v>3</v>
      </c>
      <c r="I25" s="141">
        <v>0</v>
      </c>
      <c r="J25" s="141">
        <v>0</v>
      </c>
      <c r="K25" s="25">
        <f>C25+D25+E25+F25+G25+H25+I25+J25</f>
        <v>10</v>
      </c>
      <c r="L25" s="49"/>
      <c r="M25" s="25"/>
      <c r="N25" s="125"/>
      <c r="O25" s="25"/>
      <c r="P25" s="25"/>
      <c r="Q25" s="49"/>
      <c r="R25" s="49"/>
      <c r="S25" s="49"/>
    </row>
    <row r="26" spans="1:19" ht="16.5" customHeight="1">
      <c r="A26" s="91">
        <v>5</v>
      </c>
      <c r="B26" s="377" t="s">
        <v>25</v>
      </c>
      <c r="C26" s="141">
        <v>0</v>
      </c>
      <c r="D26" s="141">
        <v>2</v>
      </c>
      <c r="E26" s="141">
        <v>2</v>
      </c>
      <c r="F26" s="141">
        <v>0</v>
      </c>
      <c r="G26" s="141">
        <v>0</v>
      </c>
      <c r="H26" s="141">
        <v>2</v>
      </c>
      <c r="I26" s="141">
        <v>0</v>
      </c>
      <c r="J26" s="141">
        <v>2</v>
      </c>
      <c r="K26" s="25">
        <f>C26+D26+E26+F26+G26+H26+I26+J26</f>
        <v>8</v>
      </c>
      <c r="L26" s="49"/>
      <c r="O26" s="76"/>
      <c r="P26" s="25"/>
      <c r="Q26" s="49"/>
      <c r="R26" s="49"/>
      <c r="S26" s="49"/>
    </row>
    <row r="27" spans="1:17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49"/>
      <c r="O27" s="76"/>
      <c r="P27" s="91"/>
      <c r="Q27" s="49"/>
    </row>
    <row r="28" spans="1:17" ht="15.75" customHeight="1">
      <c r="A28" s="87"/>
      <c r="B28" s="88" t="s">
        <v>894</v>
      </c>
      <c r="C28" s="89" t="s">
        <v>886</v>
      </c>
      <c r="D28" s="89" t="s">
        <v>888</v>
      </c>
      <c r="E28" s="90" t="s">
        <v>889</v>
      </c>
      <c r="F28" s="90" t="s">
        <v>890</v>
      </c>
      <c r="G28" s="90" t="s">
        <v>892</v>
      </c>
      <c r="H28" s="89" t="s">
        <v>895</v>
      </c>
      <c r="I28" s="25" t="s">
        <v>821</v>
      </c>
      <c r="J28" s="49"/>
      <c r="K28" s="49"/>
      <c r="L28" s="49"/>
      <c r="O28" s="76"/>
      <c r="P28" s="91"/>
      <c r="Q28" s="49"/>
    </row>
    <row r="29" spans="1:17" ht="15.75" customHeight="1">
      <c r="A29" s="91"/>
      <c r="B29" s="36"/>
      <c r="C29" s="93" t="s">
        <v>908</v>
      </c>
      <c r="D29" s="93" t="s">
        <v>712</v>
      </c>
      <c r="E29" s="93" t="s">
        <v>714</v>
      </c>
      <c r="F29" s="93" t="s">
        <v>520</v>
      </c>
      <c r="G29" s="93" t="s">
        <v>738</v>
      </c>
      <c r="H29" s="93" t="s">
        <v>739</v>
      </c>
      <c r="I29" s="96"/>
      <c r="J29" s="87"/>
      <c r="K29" s="87"/>
      <c r="L29" s="49"/>
      <c r="N29" s="294"/>
      <c r="O29" s="76"/>
      <c r="P29" s="91"/>
      <c r="Q29" s="49"/>
    </row>
    <row r="30" spans="1:17" ht="16.5" customHeight="1">
      <c r="A30" s="91">
        <v>1</v>
      </c>
      <c r="B30" s="300" t="s">
        <v>23</v>
      </c>
      <c r="C30" s="94">
        <v>0</v>
      </c>
      <c r="D30" s="94">
        <v>5</v>
      </c>
      <c r="E30" s="94">
        <v>6</v>
      </c>
      <c r="F30" s="94">
        <v>0</v>
      </c>
      <c r="G30" s="94">
        <v>6</v>
      </c>
      <c r="H30" s="94">
        <v>6</v>
      </c>
      <c r="I30" s="91">
        <f>C30+D30+E30+F30+G30+H30</f>
        <v>23</v>
      </c>
      <c r="K30" s="36"/>
      <c r="L30" s="36"/>
      <c r="O30" s="76"/>
      <c r="Q30" s="49"/>
    </row>
    <row r="31" spans="1:17" ht="16.5" customHeight="1">
      <c r="A31" s="91">
        <v>2</v>
      </c>
      <c r="B31" s="20" t="s">
        <v>514</v>
      </c>
      <c r="C31" s="94">
        <v>0</v>
      </c>
      <c r="D31" s="94">
        <v>0</v>
      </c>
      <c r="E31" s="94">
        <v>4</v>
      </c>
      <c r="F31" s="94">
        <v>5</v>
      </c>
      <c r="G31" s="94">
        <v>4</v>
      </c>
      <c r="H31" s="94">
        <v>2</v>
      </c>
      <c r="I31" s="91">
        <f aca="true" t="shared" si="1" ref="I31:I36">C31+D31+E31+F31+G31+H31</f>
        <v>15</v>
      </c>
      <c r="J31" s="98"/>
      <c r="K31" s="36"/>
      <c r="L31" s="36"/>
      <c r="O31" s="76"/>
      <c r="Q31" s="49"/>
    </row>
    <row r="32" spans="1:15" ht="16.5" customHeight="1">
      <c r="A32" s="91">
        <v>3</v>
      </c>
      <c r="B32" s="20" t="s">
        <v>896</v>
      </c>
      <c r="C32" s="94">
        <v>2</v>
      </c>
      <c r="D32" s="97">
        <v>3</v>
      </c>
      <c r="E32" s="94">
        <v>3</v>
      </c>
      <c r="F32" s="94">
        <v>3</v>
      </c>
      <c r="G32" s="94">
        <v>0</v>
      </c>
      <c r="H32" s="94">
        <v>0</v>
      </c>
      <c r="I32" s="91">
        <f t="shared" si="1"/>
        <v>11</v>
      </c>
      <c r="J32" s="98"/>
      <c r="K32" s="36"/>
      <c r="L32" s="36"/>
      <c r="O32" s="76"/>
    </row>
    <row r="33" spans="1:15" ht="16.5" customHeight="1">
      <c r="A33" s="91">
        <v>4</v>
      </c>
      <c r="B33" s="20" t="s">
        <v>515</v>
      </c>
      <c r="C33" s="94">
        <v>0</v>
      </c>
      <c r="D33" s="94">
        <v>0</v>
      </c>
      <c r="E33" s="94">
        <v>2</v>
      </c>
      <c r="F33" s="94">
        <v>2</v>
      </c>
      <c r="G33" s="94">
        <v>3</v>
      </c>
      <c r="H33" s="94">
        <v>3</v>
      </c>
      <c r="I33" s="91">
        <f t="shared" si="1"/>
        <v>10</v>
      </c>
      <c r="J33" s="98"/>
      <c r="K33" s="36"/>
      <c r="O33" s="76"/>
    </row>
    <row r="34" spans="1:15" ht="16.5" customHeight="1">
      <c r="A34" s="91">
        <v>5</v>
      </c>
      <c r="B34" s="20" t="s">
        <v>33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4</v>
      </c>
      <c r="I34" s="91">
        <f t="shared" si="1"/>
        <v>4</v>
      </c>
      <c r="J34" s="98"/>
      <c r="K34" s="36"/>
      <c r="O34" s="76"/>
    </row>
    <row r="35" spans="1:15" ht="16.5" customHeight="1">
      <c r="A35" s="91">
        <v>6</v>
      </c>
      <c r="B35" s="20" t="s">
        <v>664</v>
      </c>
      <c r="C35" s="94">
        <v>0</v>
      </c>
      <c r="D35" s="94">
        <v>2</v>
      </c>
      <c r="E35" s="94">
        <v>0</v>
      </c>
      <c r="F35" s="94">
        <v>0</v>
      </c>
      <c r="G35" s="94">
        <v>0</v>
      </c>
      <c r="H35" s="94">
        <v>0</v>
      </c>
      <c r="I35" s="91">
        <f t="shared" si="1"/>
        <v>2</v>
      </c>
      <c r="J35" s="98"/>
      <c r="K35" s="36"/>
      <c r="O35" s="76"/>
    </row>
    <row r="36" spans="1:15" ht="16.5" customHeight="1">
      <c r="A36" s="91">
        <v>6</v>
      </c>
      <c r="B36" s="20" t="s">
        <v>263</v>
      </c>
      <c r="C36" s="94">
        <v>0</v>
      </c>
      <c r="D36" s="94">
        <v>0</v>
      </c>
      <c r="E36" s="94">
        <v>0</v>
      </c>
      <c r="F36" s="94">
        <v>0</v>
      </c>
      <c r="G36" s="94">
        <v>2</v>
      </c>
      <c r="H36" s="94">
        <v>0</v>
      </c>
      <c r="I36" s="91">
        <f t="shared" si="1"/>
        <v>2</v>
      </c>
      <c r="J36" s="98"/>
      <c r="K36" s="36"/>
      <c r="O36" s="76"/>
    </row>
    <row r="37" spans="1:15" ht="16.5" customHeight="1">
      <c r="A37" s="91"/>
      <c r="I37" s="91" t="s">
        <v>829</v>
      </c>
      <c r="J37" s="98"/>
      <c r="K37" s="36"/>
      <c r="O37" s="76"/>
    </row>
    <row r="38" spans="1:15" ht="16.5" customHeight="1">
      <c r="A38" s="91"/>
      <c r="G38" s="91"/>
      <c r="H38" s="91"/>
      <c r="I38" s="91"/>
      <c r="J38" s="98"/>
      <c r="K38" s="36"/>
      <c r="O38" s="76"/>
    </row>
    <row r="39" spans="1:15" ht="15.75" customHeight="1">
      <c r="A39" s="87"/>
      <c r="B39" s="88" t="s">
        <v>753</v>
      </c>
      <c r="C39" s="89" t="s">
        <v>886</v>
      </c>
      <c r="D39" s="89" t="s">
        <v>888</v>
      </c>
      <c r="E39" s="90" t="s">
        <v>889</v>
      </c>
      <c r="F39" s="90" t="s">
        <v>890</v>
      </c>
      <c r="G39" s="90" t="s">
        <v>892</v>
      </c>
      <c r="H39" s="89" t="s">
        <v>895</v>
      </c>
      <c r="I39" s="25" t="s">
        <v>821</v>
      </c>
      <c r="O39" s="76"/>
    </row>
    <row r="40" spans="1:15" ht="15.75" customHeight="1">
      <c r="A40" s="91"/>
      <c r="B40" s="36"/>
      <c r="C40" s="93" t="s">
        <v>908</v>
      </c>
      <c r="D40" s="93" t="s">
        <v>712</v>
      </c>
      <c r="E40" s="93" t="s">
        <v>714</v>
      </c>
      <c r="F40" s="93" t="s">
        <v>520</v>
      </c>
      <c r="G40" s="93" t="s">
        <v>738</v>
      </c>
      <c r="H40" s="93" t="s">
        <v>739</v>
      </c>
      <c r="I40" s="96"/>
      <c r="M40" s="294"/>
      <c r="N40" s="317"/>
      <c r="O40" s="76"/>
    </row>
    <row r="41" spans="1:15" ht="16.5" customHeight="1">
      <c r="A41" s="91">
        <v>1</v>
      </c>
      <c r="B41" s="95" t="s">
        <v>668</v>
      </c>
      <c r="C41" s="94">
        <v>4</v>
      </c>
      <c r="D41" s="94">
        <v>4</v>
      </c>
      <c r="E41" s="94">
        <v>0</v>
      </c>
      <c r="F41" s="94">
        <v>0</v>
      </c>
      <c r="G41" s="94">
        <v>0</v>
      </c>
      <c r="H41" s="94">
        <v>0</v>
      </c>
      <c r="I41" s="91">
        <f>C41+D41+E41+F41+G41+H41</f>
        <v>8</v>
      </c>
      <c r="N41" s="319"/>
      <c r="O41" s="140"/>
    </row>
    <row r="42" spans="1:16" ht="16.5" customHeight="1">
      <c r="A42" s="91">
        <v>1</v>
      </c>
      <c r="B42" s="20" t="s">
        <v>669</v>
      </c>
      <c r="C42" s="94">
        <v>2</v>
      </c>
      <c r="D42" s="94">
        <v>2</v>
      </c>
      <c r="E42" s="94">
        <v>2</v>
      </c>
      <c r="F42" s="94">
        <v>2</v>
      </c>
      <c r="G42" s="94">
        <v>0</v>
      </c>
      <c r="H42" s="94">
        <v>0</v>
      </c>
      <c r="I42" s="91">
        <f>C42+D42+E42+F42+G42+H42</f>
        <v>8</v>
      </c>
      <c r="M42" s="3"/>
      <c r="N42" s="3"/>
      <c r="O42" s="3"/>
      <c r="P42" s="3"/>
    </row>
    <row r="43" spans="1:16" ht="16.5" customHeight="1">
      <c r="A43" s="91">
        <v>3</v>
      </c>
      <c r="B43" s="95" t="s">
        <v>517</v>
      </c>
      <c r="C43" s="94">
        <v>0</v>
      </c>
      <c r="D43" s="94">
        <v>0</v>
      </c>
      <c r="E43" s="94">
        <v>4</v>
      </c>
      <c r="F43" s="94">
        <v>0</v>
      </c>
      <c r="G43" s="94">
        <v>0</v>
      </c>
      <c r="H43" s="94">
        <v>2</v>
      </c>
      <c r="I43" s="91">
        <f>C43+D43+E43+F43+G43+H43</f>
        <v>6</v>
      </c>
      <c r="M43" s="98"/>
      <c r="N43" s="36"/>
      <c r="O43" s="36"/>
      <c r="P43" s="25"/>
    </row>
    <row r="44" spans="13:16" ht="12.75">
      <c r="M44" s="98"/>
      <c r="N44" s="36"/>
      <c r="O44" s="36"/>
      <c r="P44" s="25"/>
    </row>
    <row r="45" spans="1:16" ht="15.75" customHeight="1">
      <c r="A45" s="91"/>
      <c r="B45" s="88" t="s">
        <v>904</v>
      </c>
      <c r="C45" s="89" t="s">
        <v>708</v>
      </c>
      <c r="D45" s="89" t="s">
        <v>709</v>
      </c>
      <c r="E45" s="89" t="s">
        <v>711</v>
      </c>
      <c r="F45" s="90" t="s">
        <v>899</v>
      </c>
      <c r="G45" s="90" t="s">
        <v>900</v>
      </c>
      <c r="H45" s="89" t="s">
        <v>742</v>
      </c>
      <c r="I45" s="89" t="s">
        <v>901</v>
      </c>
      <c r="J45" s="89" t="s">
        <v>740</v>
      </c>
      <c r="K45" s="25" t="s">
        <v>821</v>
      </c>
      <c r="L45" s="36"/>
      <c r="M45" s="98"/>
      <c r="N45" s="36"/>
      <c r="O45" s="36"/>
      <c r="P45" s="25"/>
    </row>
    <row r="46" spans="1:16" ht="15.75" customHeight="1">
      <c r="A46" s="91"/>
      <c r="C46" s="93" t="s">
        <v>907</v>
      </c>
      <c r="D46" s="93" t="s">
        <v>710</v>
      </c>
      <c r="E46" s="93" t="s">
        <v>707</v>
      </c>
      <c r="F46" s="93" t="s">
        <v>527</v>
      </c>
      <c r="G46" s="93" t="s">
        <v>744</v>
      </c>
      <c r="H46" s="93" t="s">
        <v>743</v>
      </c>
      <c r="I46" s="93" t="s">
        <v>398</v>
      </c>
      <c r="J46" s="93" t="s">
        <v>741</v>
      </c>
      <c r="K46" s="36"/>
      <c r="L46" s="36"/>
      <c r="M46" s="98"/>
      <c r="N46" s="36"/>
      <c r="O46" s="36"/>
      <c r="P46" s="25"/>
    </row>
    <row r="47" spans="1:16" ht="12.75">
      <c r="A47" s="91">
        <v>1</v>
      </c>
      <c r="B47" s="375" t="s">
        <v>22</v>
      </c>
      <c r="C47" s="94">
        <v>9</v>
      </c>
      <c r="D47" s="94">
        <v>12</v>
      </c>
      <c r="E47" s="158">
        <v>15</v>
      </c>
      <c r="F47" s="158">
        <v>8</v>
      </c>
      <c r="G47" s="158">
        <v>14</v>
      </c>
      <c r="H47" s="158">
        <v>17</v>
      </c>
      <c r="I47" s="158">
        <v>15</v>
      </c>
      <c r="J47" s="158">
        <v>12</v>
      </c>
      <c r="K47" s="25">
        <f aca="true" t="shared" si="2" ref="K47:K66">SUM(C47:J47)</f>
        <v>102</v>
      </c>
      <c r="L47" s="36"/>
      <c r="M47" s="98"/>
      <c r="N47" s="36"/>
      <c r="O47" s="36"/>
      <c r="P47" s="25"/>
    </row>
    <row r="48" spans="1:16" ht="12.75">
      <c r="A48" s="91">
        <v>2</v>
      </c>
      <c r="B48" s="110" t="s">
        <v>790</v>
      </c>
      <c r="C48" s="94">
        <v>0</v>
      </c>
      <c r="D48" s="94">
        <v>10</v>
      </c>
      <c r="E48" s="94">
        <v>11</v>
      </c>
      <c r="F48" s="94">
        <v>9</v>
      </c>
      <c r="G48" s="94">
        <v>11</v>
      </c>
      <c r="H48" s="158">
        <v>12</v>
      </c>
      <c r="I48" s="158">
        <v>11</v>
      </c>
      <c r="J48" s="158">
        <v>8</v>
      </c>
      <c r="K48" s="25">
        <f t="shared" si="2"/>
        <v>72</v>
      </c>
      <c r="L48" s="36"/>
      <c r="M48" s="98"/>
      <c r="N48" s="36"/>
      <c r="O48" s="36"/>
      <c r="P48" s="25"/>
    </row>
    <row r="49" spans="1:16" ht="12.75">
      <c r="A49" s="91">
        <v>3</v>
      </c>
      <c r="B49" s="375" t="s">
        <v>21</v>
      </c>
      <c r="C49" s="94">
        <v>8</v>
      </c>
      <c r="D49" s="94">
        <v>6</v>
      </c>
      <c r="E49" s="94">
        <v>13</v>
      </c>
      <c r="F49" s="158">
        <v>6</v>
      </c>
      <c r="G49" s="158">
        <v>7</v>
      </c>
      <c r="H49" s="94">
        <v>15</v>
      </c>
      <c r="I49" s="158">
        <v>7</v>
      </c>
      <c r="J49" s="158">
        <v>6</v>
      </c>
      <c r="K49" s="25">
        <f t="shared" si="2"/>
        <v>68</v>
      </c>
      <c r="L49" s="36"/>
      <c r="M49" s="98"/>
      <c r="N49" s="36"/>
      <c r="O49" s="36"/>
      <c r="P49" s="25"/>
    </row>
    <row r="50" spans="1:16" ht="12.75">
      <c r="A50" s="91">
        <v>4</v>
      </c>
      <c r="B50" s="110" t="s">
        <v>756</v>
      </c>
      <c r="C50" s="94">
        <v>13</v>
      </c>
      <c r="D50" s="94">
        <v>0</v>
      </c>
      <c r="E50" s="94">
        <v>0</v>
      </c>
      <c r="F50" s="94">
        <v>10</v>
      </c>
      <c r="G50" s="94">
        <v>0</v>
      </c>
      <c r="H50" s="94">
        <v>19</v>
      </c>
      <c r="I50" s="94">
        <v>17</v>
      </c>
      <c r="J50" s="94">
        <v>0</v>
      </c>
      <c r="K50" s="25">
        <f t="shared" si="2"/>
        <v>59</v>
      </c>
      <c r="L50" s="36"/>
      <c r="M50" s="98"/>
      <c r="N50" s="36"/>
      <c r="O50" s="36"/>
      <c r="P50" s="25"/>
    </row>
    <row r="51" spans="1:16" ht="12.75">
      <c r="A51" s="91">
        <v>5</v>
      </c>
      <c r="B51" s="110" t="s">
        <v>811</v>
      </c>
      <c r="C51" s="94">
        <v>7</v>
      </c>
      <c r="D51" s="94">
        <v>8</v>
      </c>
      <c r="E51" s="158">
        <v>9</v>
      </c>
      <c r="F51" s="94">
        <v>0</v>
      </c>
      <c r="G51" s="94">
        <v>9</v>
      </c>
      <c r="H51" s="94">
        <v>10</v>
      </c>
      <c r="I51" s="94">
        <v>8</v>
      </c>
      <c r="J51" s="94">
        <v>4</v>
      </c>
      <c r="K51" s="25">
        <f>SUM(C51:J51)</f>
        <v>55</v>
      </c>
      <c r="L51" s="36"/>
      <c r="M51" s="98"/>
      <c r="N51" s="36"/>
      <c r="O51" s="36"/>
      <c r="P51" s="25"/>
    </row>
    <row r="52" spans="1:31" ht="12.75">
      <c r="A52" s="91">
        <v>6</v>
      </c>
      <c r="B52" s="110" t="s">
        <v>883</v>
      </c>
      <c r="C52" s="94">
        <v>11</v>
      </c>
      <c r="D52" s="94">
        <v>0</v>
      </c>
      <c r="E52" s="94">
        <v>0</v>
      </c>
      <c r="F52" s="94">
        <v>12</v>
      </c>
      <c r="G52" s="94">
        <v>0</v>
      </c>
      <c r="H52" s="94">
        <v>16</v>
      </c>
      <c r="I52" s="94">
        <v>12</v>
      </c>
      <c r="J52" s="94">
        <v>0</v>
      </c>
      <c r="K52" s="25">
        <f t="shared" si="2"/>
        <v>51</v>
      </c>
      <c r="L52" s="36"/>
      <c r="M52" s="98"/>
      <c r="N52" s="36"/>
      <c r="O52" s="36"/>
      <c r="P52" s="25"/>
      <c r="AE52" s="294"/>
    </row>
    <row r="53" spans="1:31" ht="12.75">
      <c r="A53" s="91">
        <v>7</v>
      </c>
      <c r="B53" s="110" t="s">
        <v>798</v>
      </c>
      <c r="C53" s="94">
        <v>6</v>
      </c>
      <c r="D53" s="94">
        <v>5</v>
      </c>
      <c r="E53" s="94">
        <v>6</v>
      </c>
      <c r="F53" s="94">
        <v>0</v>
      </c>
      <c r="G53" s="94">
        <v>8</v>
      </c>
      <c r="H53" s="94">
        <v>11</v>
      </c>
      <c r="I53" s="94">
        <v>13</v>
      </c>
      <c r="J53" s="94">
        <v>0</v>
      </c>
      <c r="K53" s="25">
        <f>SUM(C53:J53)</f>
        <v>49</v>
      </c>
      <c r="L53" s="36"/>
      <c r="M53" s="98"/>
      <c r="N53" s="36"/>
      <c r="O53" s="36"/>
      <c r="P53" s="25"/>
      <c r="AE53" s="294"/>
    </row>
    <row r="54" spans="1:31" ht="16.5" customHeight="1">
      <c r="A54" s="25">
        <v>7</v>
      </c>
      <c r="B54" s="110" t="s">
        <v>597</v>
      </c>
      <c r="C54" s="94">
        <v>0</v>
      </c>
      <c r="D54" s="94">
        <v>0</v>
      </c>
      <c r="E54" s="94">
        <v>12</v>
      </c>
      <c r="F54" s="94">
        <v>0</v>
      </c>
      <c r="G54" s="94">
        <v>10</v>
      </c>
      <c r="H54" s="94">
        <v>13</v>
      </c>
      <c r="I54" s="94">
        <v>14</v>
      </c>
      <c r="J54" s="94">
        <v>0</v>
      </c>
      <c r="K54" s="25">
        <f>SUM(C54:J54)</f>
        <v>49</v>
      </c>
      <c r="L54" s="36"/>
      <c r="M54" s="98"/>
      <c r="N54" s="36"/>
      <c r="O54" s="36"/>
      <c r="P54" s="25"/>
      <c r="AE54" s="294"/>
    </row>
    <row r="55" spans="1:31" ht="16.5" customHeight="1">
      <c r="A55" s="25">
        <v>9</v>
      </c>
      <c r="B55" s="110" t="s">
        <v>881</v>
      </c>
      <c r="C55" s="94">
        <v>4</v>
      </c>
      <c r="D55" s="94">
        <v>7</v>
      </c>
      <c r="E55" s="94">
        <v>8</v>
      </c>
      <c r="F55" s="94">
        <v>5</v>
      </c>
      <c r="G55" s="94">
        <v>12</v>
      </c>
      <c r="H55" s="94">
        <v>7</v>
      </c>
      <c r="I55" s="94">
        <v>4</v>
      </c>
      <c r="J55" s="94">
        <v>0</v>
      </c>
      <c r="K55" s="25">
        <f>SUM(C55:J55)</f>
        <v>47</v>
      </c>
      <c r="L55" s="36"/>
      <c r="M55" s="98"/>
      <c r="N55" s="36"/>
      <c r="O55" s="36"/>
      <c r="P55" s="25"/>
      <c r="AE55" s="294"/>
    </row>
    <row r="56" spans="1:16" ht="16.5" customHeight="1">
      <c r="A56" s="25">
        <v>10</v>
      </c>
      <c r="B56" s="110" t="s">
        <v>593</v>
      </c>
      <c r="C56" s="94">
        <v>0</v>
      </c>
      <c r="D56" s="94">
        <v>0</v>
      </c>
      <c r="E56" s="94">
        <v>10</v>
      </c>
      <c r="F56" s="94">
        <v>0</v>
      </c>
      <c r="G56" s="94">
        <v>0</v>
      </c>
      <c r="H56" s="94">
        <v>14</v>
      </c>
      <c r="I56" s="94">
        <v>6</v>
      </c>
      <c r="J56" s="94">
        <v>7</v>
      </c>
      <c r="K56" s="25">
        <f>SUM(C56:J56)</f>
        <v>37</v>
      </c>
      <c r="L56" s="36"/>
      <c r="M56" s="98"/>
      <c r="N56" s="36"/>
      <c r="O56" s="36"/>
      <c r="P56" s="25"/>
    </row>
    <row r="57" spans="1:16" ht="16.5" customHeight="1">
      <c r="A57" s="25">
        <v>11</v>
      </c>
      <c r="B57" s="110" t="s">
        <v>880</v>
      </c>
      <c r="C57" s="94">
        <v>2</v>
      </c>
      <c r="D57" s="94">
        <v>9</v>
      </c>
      <c r="E57" s="94">
        <v>5</v>
      </c>
      <c r="F57" s="94">
        <v>4</v>
      </c>
      <c r="G57" s="94">
        <v>2</v>
      </c>
      <c r="H57" s="94">
        <v>8</v>
      </c>
      <c r="I57" s="94">
        <v>3</v>
      </c>
      <c r="J57" s="94">
        <v>0</v>
      </c>
      <c r="K57" s="25">
        <f>SUM(C57:J57)</f>
        <v>33</v>
      </c>
      <c r="L57" s="36"/>
      <c r="M57" s="98"/>
      <c r="N57" s="36"/>
      <c r="O57" s="36"/>
      <c r="P57" s="25"/>
    </row>
    <row r="58" spans="1:16" ht="16.5" customHeight="1">
      <c r="A58" s="25">
        <v>11</v>
      </c>
      <c r="B58" s="110" t="s">
        <v>879</v>
      </c>
      <c r="C58" s="94">
        <v>3</v>
      </c>
      <c r="D58" s="94">
        <v>3</v>
      </c>
      <c r="E58" s="94">
        <v>2</v>
      </c>
      <c r="F58" s="94">
        <v>3</v>
      </c>
      <c r="G58" s="94">
        <v>6</v>
      </c>
      <c r="H58" s="94">
        <v>9</v>
      </c>
      <c r="I58" s="94">
        <v>7</v>
      </c>
      <c r="J58" s="94">
        <v>0</v>
      </c>
      <c r="K58" s="25">
        <f t="shared" si="2"/>
        <v>33</v>
      </c>
      <c r="L58" s="36"/>
      <c r="M58" s="98"/>
      <c r="N58" s="36"/>
      <c r="O58" s="36"/>
      <c r="P58" s="25"/>
    </row>
    <row r="59" spans="1:16" ht="16.5" customHeight="1">
      <c r="A59" s="25">
        <v>13</v>
      </c>
      <c r="B59" s="131" t="s">
        <v>799</v>
      </c>
      <c r="C59" s="94">
        <v>0</v>
      </c>
      <c r="D59" s="100">
        <v>4</v>
      </c>
      <c r="E59" s="94">
        <v>8</v>
      </c>
      <c r="F59" s="94">
        <v>0</v>
      </c>
      <c r="G59" s="94">
        <v>0</v>
      </c>
      <c r="H59" s="94">
        <v>3</v>
      </c>
      <c r="I59" s="94">
        <v>5</v>
      </c>
      <c r="J59" s="94">
        <v>10</v>
      </c>
      <c r="K59" s="25">
        <f>SUM(C59:J59)</f>
        <v>30</v>
      </c>
      <c r="L59" s="36"/>
      <c r="M59" s="98"/>
      <c r="N59" s="36"/>
      <c r="O59" s="36"/>
      <c r="P59" s="25"/>
    </row>
    <row r="60" spans="1:16" ht="16.5" customHeight="1">
      <c r="A60" s="25">
        <v>14</v>
      </c>
      <c r="B60" s="110" t="s">
        <v>599</v>
      </c>
      <c r="C60" s="94">
        <v>0</v>
      </c>
      <c r="D60" s="94">
        <v>0</v>
      </c>
      <c r="E60" s="94">
        <v>10</v>
      </c>
      <c r="F60" s="94">
        <v>0</v>
      </c>
      <c r="G60" s="94">
        <v>5</v>
      </c>
      <c r="H60" s="94">
        <v>5</v>
      </c>
      <c r="I60" s="94">
        <v>9</v>
      </c>
      <c r="J60" s="94">
        <v>0</v>
      </c>
      <c r="K60" s="25">
        <f t="shared" si="2"/>
        <v>29</v>
      </c>
      <c r="L60" s="36"/>
      <c r="M60" s="98"/>
      <c r="N60" s="36"/>
      <c r="O60" s="36"/>
      <c r="P60" s="25"/>
    </row>
    <row r="61" spans="1:16" ht="16.5" customHeight="1">
      <c r="A61" s="25">
        <v>15</v>
      </c>
      <c r="B61" s="375" t="s">
        <v>26</v>
      </c>
      <c r="C61" s="94">
        <v>0</v>
      </c>
      <c r="D61" s="94">
        <v>0</v>
      </c>
      <c r="E61" s="94">
        <v>9</v>
      </c>
      <c r="F61" s="94">
        <v>0</v>
      </c>
      <c r="G61" s="94">
        <v>0</v>
      </c>
      <c r="H61" s="94">
        <v>6</v>
      </c>
      <c r="I61" s="94">
        <v>10</v>
      </c>
      <c r="J61" s="94">
        <v>0</v>
      </c>
      <c r="K61" s="25">
        <f t="shared" si="2"/>
        <v>25</v>
      </c>
      <c r="L61" s="36"/>
      <c r="M61" s="98"/>
      <c r="N61" s="36"/>
      <c r="O61" s="36"/>
      <c r="P61" s="25"/>
    </row>
    <row r="62" spans="1:16" ht="16.5" customHeight="1">
      <c r="A62" s="25">
        <v>16</v>
      </c>
      <c r="B62" s="110" t="s">
        <v>832</v>
      </c>
      <c r="C62" s="94">
        <v>5</v>
      </c>
      <c r="D62" s="94">
        <v>2</v>
      </c>
      <c r="E62" s="94">
        <v>0</v>
      </c>
      <c r="F62" s="94">
        <v>2</v>
      </c>
      <c r="G62" s="94">
        <v>4</v>
      </c>
      <c r="H62" s="94">
        <v>4</v>
      </c>
      <c r="I62" s="94">
        <v>0</v>
      </c>
      <c r="J62" s="94">
        <v>5</v>
      </c>
      <c r="K62" s="25">
        <f>SUM(C62:J62)</f>
        <v>22</v>
      </c>
      <c r="L62" s="36"/>
      <c r="M62" s="98"/>
      <c r="N62" s="36"/>
      <c r="O62" s="36"/>
      <c r="P62" s="25"/>
    </row>
    <row r="63" spans="1:16" ht="16.5" customHeight="1">
      <c r="A63" s="25">
        <v>17</v>
      </c>
      <c r="B63" s="110" t="s">
        <v>601</v>
      </c>
      <c r="C63" s="94">
        <v>0</v>
      </c>
      <c r="D63" s="94">
        <v>0</v>
      </c>
      <c r="E63" s="94">
        <v>7</v>
      </c>
      <c r="F63" s="94">
        <v>7</v>
      </c>
      <c r="G63" s="94">
        <v>4</v>
      </c>
      <c r="H63" s="94">
        <v>0</v>
      </c>
      <c r="I63" s="94">
        <v>2</v>
      </c>
      <c r="J63" s="94">
        <v>0</v>
      </c>
      <c r="K63" s="25">
        <f t="shared" si="2"/>
        <v>20</v>
      </c>
      <c r="L63" s="36"/>
      <c r="M63" s="98"/>
      <c r="N63" s="36"/>
      <c r="O63" s="36"/>
      <c r="P63" s="25"/>
    </row>
    <row r="64" spans="1:16" ht="16.5" customHeight="1">
      <c r="A64" s="25">
        <v>18</v>
      </c>
      <c r="B64" s="110" t="s">
        <v>602</v>
      </c>
      <c r="C64" s="94">
        <v>0</v>
      </c>
      <c r="D64" s="94">
        <v>0</v>
      </c>
      <c r="E64" s="94">
        <v>4</v>
      </c>
      <c r="F64" s="94">
        <v>0</v>
      </c>
      <c r="G64" s="94">
        <v>0</v>
      </c>
      <c r="H64" s="94">
        <v>0</v>
      </c>
      <c r="I64" s="94">
        <v>2</v>
      </c>
      <c r="J64" s="94">
        <v>9</v>
      </c>
      <c r="K64" s="25">
        <f>SUM(C64:J64)</f>
        <v>15</v>
      </c>
      <c r="L64" s="36"/>
      <c r="M64" s="98"/>
      <c r="N64" s="36"/>
      <c r="O64" s="36"/>
      <c r="P64" s="25"/>
    </row>
    <row r="65" spans="1:16" ht="16.5" customHeight="1">
      <c r="A65" s="25">
        <v>18</v>
      </c>
      <c r="B65" s="110" t="s">
        <v>606</v>
      </c>
      <c r="C65" s="94">
        <v>0</v>
      </c>
      <c r="D65" s="94">
        <v>0</v>
      </c>
      <c r="E65" s="94">
        <v>3</v>
      </c>
      <c r="F65" s="94">
        <v>0</v>
      </c>
      <c r="G65" s="94">
        <v>0</v>
      </c>
      <c r="H65" s="94">
        <v>2</v>
      </c>
      <c r="I65" s="94">
        <v>8</v>
      </c>
      <c r="J65" s="94">
        <v>2</v>
      </c>
      <c r="K65" s="25">
        <f t="shared" si="2"/>
        <v>15</v>
      </c>
      <c r="L65" s="36"/>
      <c r="M65" s="98"/>
      <c r="N65" s="36"/>
      <c r="O65" s="36"/>
      <c r="P65" s="25"/>
    </row>
    <row r="66" spans="1:16" ht="16.5" customHeight="1">
      <c r="A66" s="25">
        <v>20</v>
      </c>
      <c r="B66" s="110" t="s">
        <v>882</v>
      </c>
      <c r="C66" s="94">
        <v>10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25">
        <f t="shared" si="2"/>
        <v>10</v>
      </c>
      <c r="L66" s="36"/>
      <c r="M66" s="119"/>
      <c r="O66" s="76"/>
      <c r="P66" s="25"/>
    </row>
    <row r="67" spans="1:15" ht="16.5" customHeight="1">
      <c r="A67" s="25">
        <v>21</v>
      </c>
      <c r="B67" s="110" t="s">
        <v>637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3</v>
      </c>
      <c r="K67" s="25">
        <f>SUM(C67:J67)</f>
        <v>3</v>
      </c>
      <c r="L67" s="36"/>
      <c r="M67" s="119"/>
      <c r="O67" s="76"/>
    </row>
    <row r="68" spans="1:15" ht="16.5" customHeight="1">
      <c r="A68" s="25">
        <v>22</v>
      </c>
      <c r="B68" s="110" t="s">
        <v>730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2</v>
      </c>
      <c r="J68" s="94">
        <v>0</v>
      </c>
      <c r="K68" s="25">
        <f>SUM(C68:J68)</f>
        <v>2</v>
      </c>
      <c r="L68" s="36"/>
      <c r="M68" s="119"/>
      <c r="O68" s="76"/>
    </row>
    <row r="69" spans="1:15" ht="16.5" customHeight="1">
      <c r="A69" s="25" t="s">
        <v>829</v>
      </c>
      <c r="L69" s="36"/>
      <c r="M69" s="119"/>
      <c r="O69" s="76"/>
    </row>
    <row r="70" spans="1:15" ht="16.5" customHeight="1">
      <c r="A70" s="25"/>
      <c r="H70" s="91"/>
      <c r="I70" s="91"/>
      <c r="J70" s="91"/>
      <c r="K70" s="25" t="s">
        <v>829</v>
      </c>
      <c r="O70" s="25"/>
    </row>
    <row r="71" spans="1:17" ht="15.75" customHeight="1">
      <c r="A71" s="91"/>
      <c r="B71" s="88" t="s">
        <v>905</v>
      </c>
      <c r="C71" s="89" t="s">
        <v>704</v>
      </c>
      <c r="D71" s="89" t="s">
        <v>705</v>
      </c>
      <c r="E71" s="89" t="s">
        <v>706</v>
      </c>
      <c r="F71" s="90" t="s">
        <v>899</v>
      </c>
      <c r="G71" s="90" t="s">
        <v>900</v>
      </c>
      <c r="H71" s="89" t="s">
        <v>742</v>
      </c>
      <c r="I71" s="89" t="s">
        <v>901</v>
      </c>
      <c r="J71" s="89" t="s">
        <v>740</v>
      </c>
      <c r="K71" s="25" t="s">
        <v>821</v>
      </c>
      <c r="M71" s="36"/>
      <c r="N71" s="36"/>
      <c r="O71" s="25"/>
      <c r="P71" s="3"/>
      <c r="Q71" s="3"/>
    </row>
    <row r="72" spans="1:16" ht="15.75" customHeight="1">
      <c r="A72" s="91"/>
      <c r="C72" s="93" t="s">
        <v>915</v>
      </c>
      <c r="D72" s="93" t="s">
        <v>703</v>
      </c>
      <c r="E72" s="93" t="s">
        <v>707</v>
      </c>
      <c r="F72" s="93" t="s">
        <v>745</v>
      </c>
      <c r="G72" s="93" t="s">
        <v>902</v>
      </c>
      <c r="H72" s="93" t="s">
        <v>743</v>
      </c>
      <c r="I72" s="93" t="s">
        <v>398</v>
      </c>
      <c r="J72" s="93" t="s">
        <v>746</v>
      </c>
      <c r="K72" s="36"/>
      <c r="M72" s="36"/>
      <c r="N72" s="36"/>
      <c r="O72" s="25"/>
      <c r="P72" s="36"/>
    </row>
    <row r="73" spans="1:16" ht="16.5" customHeight="1">
      <c r="A73" s="25">
        <v>1</v>
      </c>
      <c r="B73" t="s">
        <v>770</v>
      </c>
      <c r="C73" s="94">
        <v>8</v>
      </c>
      <c r="D73" s="94">
        <v>8</v>
      </c>
      <c r="E73" s="94">
        <v>8</v>
      </c>
      <c r="F73" s="94">
        <v>4</v>
      </c>
      <c r="G73" s="94">
        <v>0</v>
      </c>
      <c r="H73" s="94">
        <v>6</v>
      </c>
      <c r="I73" s="94">
        <v>8</v>
      </c>
      <c r="J73" s="94">
        <v>0</v>
      </c>
      <c r="K73" s="25">
        <f aca="true" t="shared" si="3" ref="K73:K79">SUM(C73:J73)</f>
        <v>42</v>
      </c>
      <c r="M73" s="36"/>
      <c r="N73" s="36"/>
      <c r="O73" s="25"/>
      <c r="P73" s="36"/>
    </row>
    <row r="74" spans="1:16" ht="16.5" customHeight="1">
      <c r="A74" s="25">
        <v>2</v>
      </c>
      <c r="B74" t="s">
        <v>771</v>
      </c>
      <c r="C74" s="94">
        <v>6</v>
      </c>
      <c r="D74" s="94">
        <v>4</v>
      </c>
      <c r="E74" s="94">
        <v>4</v>
      </c>
      <c r="F74" s="94">
        <v>3</v>
      </c>
      <c r="G74" s="94">
        <v>8</v>
      </c>
      <c r="H74" s="94">
        <v>3</v>
      </c>
      <c r="I74" s="94">
        <v>6</v>
      </c>
      <c r="J74" s="94">
        <v>3</v>
      </c>
      <c r="K74" s="25">
        <f>SUM(C74:J74)</f>
        <v>37</v>
      </c>
      <c r="M74" s="36"/>
      <c r="N74" s="36"/>
      <c r="O74" s="25"/>
      <c r="P74" s="36"/>
    </row>
    <row r="75" spans="1:16" ht="16.5" customHeight="1">
      <c r="A75" s="25">
        <v>3</v>
      </c>
      <c r="B75" s="20" t="s">
        <v>620</v>
      </c>
      <c r="C75" s="94">
        <v>4</v>
      </c>
      <c r="D75" s="94">
        <v>5</v>
      </c>
      <c r="E75" s="94">
        <v>6</v>
      </c>
      <c r="F75" s="94">
        <v>6</v>
      </c>
      <c r="G75" s="94">
        <v>6</v>
      </c>
      <c r="H75" s="94">
        <v>4</v>
      </c>
      <c r="I75" s="94">
        <v>5</v>
      </c>
      <c r="J75" s="94">
        <v>0</v>
      </c>
      <c r="K75" s="25">
        <f t="shared" si="3"/>
        <v>36</v>
      </c>
      <c r="M75" s="36"/>
      <c r="N75" s="36"/>
      <c r="O75" s="25"/>
      <c r="P75" s="36"/>
    </row>
    <row r="76" spans="1:16" ht="16.5" customHeight="1">
      <c r="A76" s="25">
        <v>4</v>
      </c>
      <c r="B76" t="s">
        <v>773</v>
      </c>
      <c r="C76" s="94">
        <v>3</v>
      </c>
      <c r="D76" s="94">
        <v>6</v>
      </c>
      <c r="E76" s="94">
        <v>5</v>
      </c>
      <c r="F76" s="94">
        <v>0</v>
      </c>
      <c r="G76" s="94">
        <v>5</v>
      </c>
      <c r="H76" s="94">
        <v>2</v>
      </c>
      <c r="I76" s="94">
        <v>0</v>
      </c>
      <c r="J76" s="94">
        <v>5</v>
      </c>
      <c r="K76" s="25">
        <f t="shared" si="3"/>
        <v>26</v>
      </c>
      <c r="M76" s="36"/>
      <c r="N76" s="36"/>
      <c r="O76" s="25"/>
      <c r="P76" s="36"/>
    </row>
    <row r="77" spans="1:16" ht="16.5" customHeight="1">
      <c r="A77" s="25">
        <v>5</v>
      </c>
      <c r="B77" t="s">
        <v>772</v>
      </c>
      <c r="C77" s="94">
        <v>5</v>
      </c>
      <c r="D77" s="94">
        <v>3</v>
      </c>
      <c r="E77" s="94">
        <v>3</v>
      </c>
      <c r="F77" s="94">
        <v>0</v>
      </c>
      <c r="G77" s="94">
        <v>2</v>
      </c>
      <c r="H77" s="94">
        <v>0</v>
      </c>
      <c r="I77" s="94">
        <v>4</v>
      </c>
      <c r="J77" s="94">
        <v>2</v>
      </c>
      <c r="K77" s="25">
        <f t="shared" si="3"/>
        <v>19</v>
      </c>
      <c r="P77" s="36"/>
    </row>
    <row r="78" spans="1:11" ht="16.5" customHeight="1">
      <c r="A78" s="25">
        <v>6</v>
      </c>
      <c r="B78" s="20" t="s">
        <v>621</v>
      </c>
      <c r="C78" s="94">
        <v>0</v>
      </c>
      <c r="D78" s="94">
        <v>2</v>
      </c>
      <c r="E78" s="94">
        <v>0</v>
      </c>
      <c r="F78" s="94">
        <v>2</v>
      </c>
      <c r="G78" s="94">
        <v>4</v>
      </c>
      <c r="H78" s="94">
        <v>0</v>
      </c>
      <c r="I78" s="94">
        <v>2</v>
      </c>
      <c r="J78" s="94">
        <v>0</v>
      </c>
      <c r="K78" s="25">
        <f t="shared" si="3"/>
        <v>10</v>
      </c>
    </row>
    <row r="79" spans="1:11" ht="16.5" customHeight="1">
      <c r="A79" s="25">
        <v>6</v>
      </c>
      <c r="B79" t="s">
        <v>774</v>
      </c>
      <c r="C79" s="94">
        <v>2</v>
      </c>
      <c r="D79" s="94">
        <v>0</v>
      </c>
      <c r="E79" s="94">
        <v>2</v>
      </c>
      <c r="F79" s="94">
        <v>0</v>
      </c>
      <c r="G79" s="94">
        <v>3</v>
      </c>
      <c r="H79" s="94">
        <v>0</v>
      </c>
      <c r="I79" s="94">
        <v>3</v>
      </c>
      <c r="J79" s="94">
        <v>0</v>
      </c>
      <c r="K79" s="25">
        <f t="shared" si="3"/>
        <v>10</v>
      </c>
    </row>
    <row r="80" spans="1:11" ht="16.5" customHeight="1">
      <c r="A80" s="25"/>
      <c r="H80" s="91"/>
      <c r="I80" s="91"/>
      <c r="J80" s="91"/>
      <c r="K80" s="25"/>
    </row>
    <row r="81" spans="1:12" ht="15.75" customHeight="1">
      <c r="A81" s="91"/>
      <c r="B81" s="88" t="s">
        <v>906</v>
      </c>
      <c r="C81" s="368" t="s">
        <v>909</v>
      </c>
      <c r="D81" s="368" t="s">
        <v>911</v>
      </c>
      <c r="E81" s="369" t="s">
        <v>913</v>
      </c>
      <c r="F81" s="369" t="s">
        <v>747</v>
      </c>
      <c r="G81" s="370" t="s">
        <v>749</v>
      </c>
      <c r="H81" s="369" t="s">
        <v>751</v>
      </c>
      <c r="I81" s="25" t="s">
        <v>821</v>
      </c>
      <c r="J81" s="56"/>
      <c r="K81" s="56"/>
      <c r="L81" s="362"/>
    </row>
    <row r="82" spans="1:12" ht="15.75" customHeight="1">
      <c r="A82" s="91"/>
      <c r="C82" s="366" t="s">
        <v>910</v>
      </c>
      <c r="D82" s="366" t="s">
        <v>912</v>
      </c>
      <c r="E82" s="366" t="s">
        <v>914</v>
      </c>
      <c r="F82" s="366" t="s">
        <v>748</v>
      </c>
      <c r="G82" s="367" t="s">
        <v>750</v>
      </c>
      <c r="H82" s="366" t="s">
        <v>752</v>
      </c>
      <c r="I82" s="36"/>
      <c r="J82" s="361"/>
      <c r="K82" s="63"/>
      <c r="L82" s="179"/>
    </row>
    <row r="83" spans="1:13" ht="12.75">
      <c r="A83" s="25">
        <v>1</v>
      </c>
      <c r="B83" s="363" t="s">
        <v>533</v>
      </c>
      <c r="C83" s="94">
        <v>5</v>
      </c>
      <c r="D83" s="94">
        <v>9</v>
      </c>
      <c r="E83" s="94">
        <v>3</v>
      </c>
      <c r="F83" s="94">
        <v>14</v>
      </c>
      <c r="G83" s="94">
        <v>6</v>
      </c>
      <c r="H83" s="94">
        <v>8</v>
      </c>
      <c r="I83" s="94">
        <f aca="true" t="shared" si="4" ref="I83:I108">SUM(C83:H83)</f>
        <v>45</v>
      </c>
      <c r="J83" s="63"/>
      <c r="K83" s="63"/>
      <c r="L83" s="179"/>
      <c r="M83" s="25"/>
    </row>
    <row r="84" spans="1:13" ht="12.75">
      <c r="A84" s="25">
        <v>1</v>
      </c>
      <c r="B84" s="363" t="s">
        <v>759</v>
      </c>
      <c r="C84" s="94">
        <v>7</v>
      </c>
      <c r="D84" s="94">
        <v>10</v>
      </c>
      <c r="E84" s="94">
        <v>6</v>
      </c>
      <c r="F84" s="94">
        <v>10</v>
      </c>
      <c r="G84" s="94">
        <v>0</v>
      </c>
      <c r="H84" s="94">
        <v>12</v>
      </c>
      <c r="I84" s="94">
        <f t="shared" si="4"/>
        <v>45</v>
      </c>
      <c r="J84" s="358"/>
      <c r="K84" s="63"/>
      <c r="L84" s="179"/>
      <c r="M84" s="25"/>
    </row>
    <row r="85" spans="1:13" ht="12.75">
      <c r="A85" s="25">
        <v>3</v>
      </c>
      <c r="B85" s="363" t="s">
        <v>798</v>
      </c>
      <c r="C85" s="94">
        <v>0</v>
      </c>
      <c r="D85" s="94">
        <v>12</v>
      </c>
      <c r="E85" s="94">
        <v>0</v>
      </c>
      <c r="F85" s="94">
        <v>17</v>
      </c>
      <c r="G85" s="94">
        <v>0</v>
      </c>
      <c r="H85" s="94">
        <v>13</v>
      </c>
      <c r="I85" s="94">
        <f t="shared" si="4"/>
        <v>42</v>
      </c>
      <c r="J85" s="358"/>
      <c r="K85" s="63"/>
      <c r="L85" s="179"/>
      <c r="M85" s="25"/>
    </row>
    <row r="86" spans="1:13" ht="12.75">
      <c r="A86" s="25">
        <v>4</v>
      </c>
      <c r="B86" s="363" t="s">
        <v>761</v>
      </c>
      <c r="C86" s="94">
        <v>4</v>
      </c>
      <c r="D86" s="94">
        <v>5</v>
      </c>
      <c r="E86" s="94">
        <v>9</v>
      </c>
      <c r="F86" s="94">
        <v>11</v>
      </c>
      <c r="G86" s="94">
        <v>0</v>
      </c>
      <c r="H86" s="94">
        <v>11</v>
      </c>
      <c r="I86" s="94">
        <f t="shared" si="4"/>
        <v>40</v>
      </c>
      <c r="J86" s="63"/>
      <c r="K86" s="63"/>
      <c r="L86" s="179"/>
      <c r="M86" s="25"/>
    </row>
    <row r="87" spans="1:13" ht="12.75">
      <c r="A87" s="25">
        <v>5</v>
      </c>
      <c r="B87" s="363" t="s">
        <v>799</v>
      </c>
      <c r="C87" s="94">
        <v>0</v>
      </c>
      <c r="D87" s="94">
        <v>7</v>
      </c>
      <c r="E87" s="94">
        <v>0</v>
      </c>
      <c r="F87" s="94">
        <v>15</v>
      </c>
      <c r="G87" s="94">
        <v>0</v>
      </c>
      <c r="H87" s="94">
        <v>7</v>
      </c>
      <c r="I87" s="94">
        <f t="shared" si="4"/>
        <v>29</v>
      </c>
      <c r="J87" s="358"/>
      <c r="K87" s="63"/>
      <c r="L87" s="179"/>
      <c r="M87" s="25"/>
    </row>
    <row r="88" spans="1:12" ht="12.75">
      <c r="A88" s="25">
        <v>6</v>
      </c>
      <c r="B88" s="363" t="s">
        <v>536</v>
      </c>
      <c r="C88" s="94">
        <v>0</v>
      </c>
      <c r="D88" s="94">
        <v>6</v>
      </c>
      <c r="E88" s="94">
        <v>0</v>
      </c>
      <c r="F88" s="94">
        <v>7</v>
      </c>
      <c r="G88" s="94">
        <v>0</v>
      </c>
      <c r="H88" s="94">
        <v>15</v>
      </c>
      <c r="I88" s="94">
        <f t="shared" si="4"/>
        <v>28</v>
      </c>
      <c r="J88" s="63"/>
      <c r="K88" s="63"/>
      <c r="L88" s="179"/>
    </row>
    <row r="89" spans="1:12" ht="12.75">
      <c r="A89" s="25">
        <v>7</v>
      </c>
      <c r="B89" s="363" t="s">
        <v>535</v>
      </c>
      <c r="C89" s="94">
        <v>0</v>
      </c>
      <c r="D89" s="94">
        <v>8</v>
      </c>
      <c r="E89" s="94">
        <v>0</v>
      </c>
      <c r="F89" s="94">
        <v>12</v>
      </c>
      <c r="G89" s="94">
        <v>0</v>
      </c>
      <c r="H89" s="94">
        <v>6</v>
      </c>
      <c r="I89" s="94">
        <f t="shared" si="4"/>
        <v>26</v>
      </c>
      <c r="J89" s="358"/>
      <c r="K89" s="63"/>
      <c r="L89" s="179"/>
    </row>
    <row r="90" spans="1:12" ht="12.75">
      <c r="A90" s="25">
        <v>8</v>
      </c>
      <c r="B90" s="363" t="s">
        <v>674</v>
      </c>
      <c r="C90" s="94">
        <v>0</v>
      </c>
      <c r="D90" s="94">
        <v>0</v>
      </c>
      <c r="E90" s="94">
        <v>7</v>
      </c>
      <c r="F90" s="94">
        <v>8</v>
      </c>
      <c r="G90" s="94">
        <v>0</v>
      </c>
      <c r="H90" s="94">
        <v>10</v>
      </c>
      <c r="I90" s="94">
        <f t="shared" si="4"/>
        <v>25</v>
      </c>
      <c r="J90" s="63"/>
      <c r="K90" s="63"/>
      <c r="L90" s="179"/>
    </row>
    <row r="91" spans="1:12" ht="12.75">
      <c r="A91" s="25">
        <v>9</v>
      </c>
      <c r="B91" s="363" t="s">
        <v>534</v>
      </c>
      <c r="C91" s="94">
        <v>2</v>
      </c>
      <c r="D91" s="94">
        <v>4</v>
      </c>
      <c r="E91" s="94">
        <v>2</v>
      </c>
      <c r="F91" s="94">
        <v>5</v>
      </c>
      <c r="G91" s="94">
        <v>3</v>
      </c>
      <c r="H91" s="94">
        <v>8</v>
      </c>
      <c r="I91" s="94">
        <f t="shared" si="4"/>
        <v>24</v>
      </c>
      <c r="J91" s="358"/>
      <c r="K91" s="63"/>
      <c r="L91" s="179"/>
    </row>
    <row r="92" spans="1:12" ht="12.75">
      <c r="A92" s="25">
        <v>10</v>
      </c>
      <c r="B92" s="378" t="s">
        <v>22</v>
      </c>
      <c r="C92" s="94">
        <v>3</v>
      </c>
      <c r="D92" s="94">
        <v>0</v>
      </c>
      <c r="E92" s="94">
        <v>5</v>
      </c>
      <c r="F92" s="94">
        <v>0</v>
      </c>
      <c r="G92" s="94">
        <v>4</v>
      </c>
      <c r="H92" s="94">
        <v>7</v>
      </c>
      <c r="I92" s="94">
        <f t="shared" si="4"/>
        <v>19</v>
      </c>
      <c r="J92" s="63"/>
      <c r="K92" s="63"/>
      <c r="L92" s="179"/>
    </row>
    <row r="93" spans="1:12" ht="12.75">
      <c r="A93" s="25">
        <v>11</v>
      </c>
      <c r="B93" s="364" t="s">
        <v>531</v>
      </c>
      <c r="C93" s="94">
        <v>0</v>
      </c>
      <c r="D93" s="94">
        <v>0</v>
      </c>
      <c r="E93" s="94">
        <v>0</v>
      </c>
      <c r="F93" s="100">
        <v>9</v>
      </c>
      <c r="G93" s="94">
        <v>0</v>
      </c>
      <c r="H93" s="94">
        <v>5</v>
      </c>
      <c r="I93" s="94">
        <f t="shared" si="4"/>
        <v>14</v>
      </c>
      <c r="J93" s="358"/>
      <c r="K93" s="63"/>
      <c r="L93" s="179"/>
    </row>
    <row r="94" spans="1:12" ht="12.75">
      <c r="A94" s="25">
        <v>12</v>
      </c>
      <c r="B94" s="363" t="s">
        <v>529</v>
      </c>
      <c r="C94" s="94">
        <v>0</v>
      </c>
      <c r="D94" s="94">
        <v>0</v>
      </c>
      <c r="E94" s="94">
        <v>0</v>
      </c>
      <c r="F94" s="100">
        <v>13</v>
      </c>
      <c r="G94" s="94">
        <v>0</v>
      </c>
      <c r="H94" s="94">
        <v>0</v>
      </c>
      <c r="I94" s="94">
        <f t="shared" si="4"/>
        <v>13</v>
      </c>
      <c r="J94" s="63"/>
      <c r="K94" s="63"/>
      <c r="L94" s="179"/>
    </row>
    <row r="95" spans="1:12" ht="12.75">
      <c r="A95" s="25">
        <v>13</v>
      </c>
      <c r="B95" s="378" t="s">
        <v>21</v>
      </c>
      <c r="C95" s="94">
        <v>0</v>
      </c>
      <c r="D95" s="94">
        <v>0</v>
      </c>
      <c r="E95" s="94">
        <v>4</v>
      </c>
      <c r="F95" s="94">
        <v>0</v>
      </c>
      <c r="G95" s="94">
        <v>0</v>
      </c>
      <c r="H95" s="94">
        <v>7</v>
      </c>
      <c r="I95" s="94">
        <f t="shared" si="4"/>
        <v>11</v>
      </c>
      <c r="J95" s="358"/>
      <c r="K95" s="63"/>
      <c r="L95" s="179"/>
    </row>
    <row r="96" spans="1:12" ht="12.75">
      <c r="A96" s="25">
        <v>14</v>
      </c>
      <c r="B96" s="365" t="s">
        <v>96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10</v>
      </c>
      <c r="I96" s="94">
        <f t="shared" si="4"/>
        <v>10</v>
      </c>
      <c r="J96" s="63"/>
      <c r="K96" s="63"/>
      <c r="L96" s="179"/>
    </row>
    <row r="97" spans="1:12" ht="12.75">
      <c r="A97" s="25">
        <v>15</v>
      </c>
      <c r="B97" s="365" t="s">
        <v>42</v>
      </c>
      <c r="C97" s="94">
        <v>0</v>
      </c>
      <c r="D97" s="94">
        <v>0</v>
      </c>
      <c r="E97" s="94">
        <v>0</v>
      </c>
      <c r="F97" s="94">
        <v>0</v>
      </c>
      <c r="G97" s="94">
        <v>0</v>
      </c>
      <c r="H97" s="100">
        <v>9</v>
      </c>
      <c r="I97" s="94">
        <f t="shared" si="4"/>
        <v>9</v>
      </c>
      <c r="J97" s="63"/>
      <c r="K97" s="63"/>
      <c r="L97" s="179"/>
    </row>
    <row r="98" spans="1:12" ht="12.75">
      <c r="A98" s="25">
        <v>16</v>
      </c>
      <c r="B98" s="364" t="s">
        <v>532</v>
      </c>
      <c r="C98" s="94">
        <v>0</v>
      </c>
      <c r="D98" s="94">
        <v>0</v>
      </c>
      <c r="E98" s="94">
        <v>0</v>
      </c>
      <c r="F98" s="100">
        <v>4</v>
      </c>
      <c r="G98" s="94">
        <v>0</v>
      </c>
      <c r="H98" s="94">
        <v>4</v>
      </c>
      <c r="I98" s="94">
        <f t="shared" si="4"/>
        <v>8</v>
      </c>
      <c r="J98" s="358"/>
      <c r="K98" s="63"/>
      <c r="L98" s="179"/>
    </row>
    <row r="99" spans="1:12" ht="12.75">
      <c r="A99" s="25">
        <v>17</v>
      </c>
      <c r="B99" s="364" t="s">
        <v>772</v>
      </c>
      <c r="C99" s="94">
        <v>0</v>
      </c>
      <c r="D99" s="94">
        <v>0</v>
      </c>
      <c r="E99" s="94">
        <v>0</v>
      </c>
      <c r="F99" s="100">
        <v>3</v>
      </c>
      <c r="G99" s="94">
        <v>0</v>
      </c>
      <c r="H99" s="94">
        <v>4</v>
      </c>
      <c r="I99" s="94">
        <f t="shared" si="4"/>
        <v>7</v>
      </c>
      <c r="J99" s="358"/>
      <c r="K99" s="63"/>
      <c r="L99" s="179"/>
    </row>
    <row r="100" spans="1:12" ht="12.75">
      <c r="A100" s="25">
        <v>18</v>
      </c>
      <c r="B100" s="364" t="s">
        <v>5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100">
        <v>6</v>
      </c>
      <c r="I100" s="94">
        <f t="shared" si="4"/>
        <v>6</v>
      </c>
      <c r="J100" s="358"/>
      <c r="K100" s="63"/>
      <c r="L100" s="179"/>
    </row>
    <row r="101" spans="1:12" ht="12.75">
      <c r="A101" s="25">
        <v>18</v>
      </c>
      <c r="B101" s="364" t="s">
        <v>602</v>
      </c>
      <c r="C101" s="94">
        <v>0</v>
      </c>
      <c r="D101" s="94">
        <v>0</v>
      </c>
      <c r="E101" s="94">
        <v>0</v>
      </c>
      <c r="F101" s="100">
        <v>6</v>
      </c>
      <c r="G101" s="94">
        <v>0</v>
      </c>
      <c r="H101" s="94">
        <v>0</v>
      </c>
      <c r="I101" s="94">
        <f t="shared" si="4"/>
        <v>6</v>
      </c>
      <c r="J101" s="63"/>
      <c r="K101" s="63"/>
      <c r="L101" s="179"/>
    </row>
    <row r="102" spans="1:12" ht="12.75">
      <c r="A102" s="25">
        <v>18</v>
      </c>
      <c r="B102" s="365" t="s">
        <v>639</v>
      </c>
      <c r="C102" s="94">
        <v>0</v>
      </c>
      <c r="D102" s="94">
        <v>3</v>
      </c>
      <c r="E102" s="94">
        <v>0</v>
      </c>
      <c r="F102" s="94">
        <v>0</v>
      </c>
      <c r="G102" s="94">
        <v>0</v>
      </c>
      <c r="H102" s="94">
        <v>3</v>
      </c>
      <c r="I102" s="94">
        <f t="shared" si="4"/>
        <v>6</v>
      </c>
      <c r="J102" s="63"/>
      <c r="K102" s="63"/>
      <c r="L102" s="179"/>
    </row>
    <row r="103" spans="1:12" ht="12.75">
      <c r="A103" s="25">
        <v>21</v>
      </c>
      <c r="B103" s="364" t="s">
        <v>65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100">
        <v>5</v>
      </c>
      <c r="I103" s="94">
        <f t="shared" si="4"/>
        <v>5</v>
      </c>
      <c r="J103" s="63"/>
      <c r="K103" s="63"/>
      <c r="L103" s="179"/>
    </row>
    <row r="104" spans="1:12" ht="12.75">
      <c r="A104" s="25">
        <v>22</v>
      </c>
      <c r="B104" s="363" t="s">
        <v>274</v>
      </c>
      <c r="C104" s="94">
        <v>0</v>
      </c>
      <c r="D104" s="94">
        <v>2</v>
      </c>
      <c r="E104" s="94">
        <v>0</v>
      </c>
      <c r="F104" s="94">
        <v>0</v>
      </c>
      <c r="G104" s="94">
        <v>2</v>
      </c>
      <c r="H104" s="94">
        <v>0</v>
      </c>
      <c r="I104" s="94">
        <f t="shared" si="4"/>
        <v>4</v>
      </c>
      <c r="J104" s="358"/>
      <c r="K104" s="63"/>
      <c r="L104" s="179"/>
    </row>
    <row r="105" spans="1:12" ht="12.75">
      <c r="A105" s="25">
        <v>23</v>
      </c>
      <c r="B105" s="364" t="s">
        <v>83</v>
      </c>
      <c r="C105" s="94">
        <v>0</v>
      </c>
      <c r="D105" s="94">
        <v>0</v>
      </c>
      <c r="E105" s="94"/>
      <c r="F105" s="94"/>
      <c r="G105" s="94">
        <v>0</v>
      </c>
      <c r="H105" s="94">
        <v>3</v>
      </c>
      <c r="I105" s="94">
        <f t="shared" si="4"/>
        <v>3</v>
      </c>
      <c r="J105" s="63"/>
      <c r="K105" s="63"/>
      <c r="L105" s="179"/>
    </row>
    <row r="106" spans="1:12" ht="12.75">
      <c r="A106" s="25">
        <v>24</v>
      </c>
      <c r="B106" s="364" t="s">
        <v>774</v>
      </c>
      <c r="C106" s="94">
        <v>0</v>
      </c>
      <c r="D106" s="94">
        <v>0</v>
      </c>
      <c r="E106" s="94">
        <v>0</v>
      </c>
      <c r="F106" s="94">
        <v>2</v>
      </c>
      <c r="G106" s="94">
        <v>0</v>
      </c>
      <c r="H106" s="94">
        <v>0</v>
      </c>
      <c r="I106" s="94">
        <f t="shared" si="4"/>
        <v>2</v>
      </c>
      <c r="J106" s="63"/>
      <c r="K106" s="63"/>
      <c r="L106" s="179"/>
    </row>
    <row r="107" spans="1:12" ht="12.75">
      <c r="A107" s="25">
        <v>24</v>
      </c>
      <c r="B107" s="364" t="s">
        <v>2</v>
      </c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2</v>
      </c>
      <c r="I107" s="94">
        <f t="shared" si="4"/>
        <v>2</v>
      </c>
      <c r="J107" s="63"/>
      <c r="K107" s="63"/>
      <c r="L107" s="179"/>
    </row>
    <row r="108" spans="1:9" ht="12.75">
      <c r="A108" s="25">
        <v>24</v>
      </c>
      <c r="B108" s="364" t="s">
        <v>3</v>
      </c>
      <c r="C108" s="94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2</v>
      </c>
      <c r="I108" s="94">
        <f t="shared" si="4"/>
        <v>2</v>
      </c>
    </row>
    <row r="116" spans="4:6" ht="12.75">
      <c r="D116" s="98"/>
      <c r="E116" s="36"/>
      <c r="F116" s="25"/>
    </row>
    <row r="119" spans="4:6" ht="12.75">
      <c r="D119" s="98"/>
      <c r="E119" s="36"/>
      <c r="F119" s="25"/>
    </row>
    <row r="120" spans="4:6" ht="12.75">
      <c r="D120" s="98"/>
      <c r="E120" s="36"/>
      <c r="F120" s="25"/>
    </row>
    <row r="121" spans="4:6" ht="12.75">
      <c r="D121" s="98"/>
      <c r="E121" s="36"/>
      <c r="F121" s="25"/>
    </row>
    <row r="122" spans="4:6" ht="12.75">
      <c r="D122" s="98"/>
      <c r="E122" s="36"/>
      <c r="F122" s="2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73">
      <selection activeCell="B93" sqref="B93:D100"/>
    </sheetView>
  </sheetViews>
  <sheetFormatPr defaultColWidth="8.8515625" defaultRowHeight="12.75"/>
  <cols>
    <col min="1" max="1" width="11.8515625" style="0" customWidth="1"/>
    <col min="2" max="2" width="5.421875" style="0" customWidth="1"/>
    <col min="3" max="3" width="12.7109375" style="0" customWidth="1"/>
    <col min="4" max="4" width="5.421875" style="0" customWidth="1"/>
    <col min="5" max="5" width="13.8515625" style="0" customWidth="1"/>
    <col min="6" max="6" width="4.00390625" style="0" customWidth="1"/>
  </cols>
  <sheetData>
    <row r="1" spans="1:7" ht="16.5">
      <c r="A1" s="132" t="s">
        <v>671</v>
      </c>
      <c r="B1" s="2"/>
      <c r="C1" s="2"/>
      <c r="D1" s="2"/>
      <c r="E1" s="2"/>
      <c r="F1" s="2"/>
      <c r="G1" s="133"/>
    </row>
    <row r="2" ht="7.5" customHeight="1">
      <c r="G2" s="22"/>
    </row>
    <row r="3" ht="7.5" customHeight="1">
      <c r="G3" s="22"/>
    </row>
    <row r="4" ht="7.5" customHeight="1">
      <c r="G4" s="22"/>
    </row>
    <row r="5" spans="4:7" ht="16.5">
      <c r="D5" s="2" t="s">
        <v>797</v>
      </c>
      <c r="G5" s="22"/>
    </row>
    <row r="6" spans="4:7" ht="16.5">
      <c r="D6" s="2"/>
      <c r="G6" s="22"/>
    </row>
    <row r="7" spans="4:7" ht="12.75">
      <c r="D7" s="36" t="s">
        <v>759</v>
      </c>
      <c r="G7" s="22"/>
    </row>
    <row r="8" spans="4:7" ht="12.75">
      <c r="D8" s="36" t="s">
        <v>672</v>
      </c>
      <c r="G8" s="22"/>
    </row>
    <row r="9" spans="4:7" ht="12.75">
      <c r="D9" s="36" t="s">
        <v>761</v>
      </c>
      <c r="G9" s="22"/>
    </row>
    <row r="10" spans="4:7" ht="12.75">
      <c r="D10" s="36" t="s">
        <v>673</v>
      </c>
      <c r="G10" s="22"/>
    </row>
    <row r="11" spans="4:7" ht="12.75">
      <c r="D11" s="36" t="s">
        <v>831</v>
      </c>
      <c r="G11" s="22"/>
    </row>
    <row r="12" spans="4:7" ht="12.75">
      <c r="D12" s="36" t="s">
        <v>674</v>
      </c>
      <c r="G12" s="22"/>
    </row>
    <row r="13" spans="4:7" ht="12.75">
      <c r="D13" s="36" t="s">
        <v>837</v>
      </c>
      <c r="G13" s="22"/>
    </row>
    <row r="14" spans="4:7" ht="12.75">
      <c r="D14" s="36" t="s">
        <v>675</v>
      </c>
      <c r="G14" s="22"/>
    </row>
    <row r="15" ht="7.5" customHeight="1">
      <c r="G15" s="22"/>
    </row>
    <row r="16" ht="7.5" customHeight="1">
      <c r="G16" s="22"/>
    </row>
    <row r="17" ht="7.5" customHeight="1">
      <c r="G17" s="22"/>
    </row>
    <row r="18" spans="1:7" ht="15">
      <c r="A18" s="6"/>
      <c r="B18" s="6"/>
      <c r="C18" s="9" t="s">
        <v>812</v>
      </c>
      <c r="D18" s="6"/>
      <c r="E18" s="6"/>
      <c r="F18" s="9" t="s">
        <v>813</v>
      </c>
      <c r="G18" s="142"/>
    </row>
    <row r="19" spans="3:7" ht="16.5">
      <c r="C19" s="1"/>
      <c r="F19" s="1"/>
      <c r="G19" s="22"/>
    </row>
    <row r="20" spans="1:7" ht="12.75">
      <c r="A20" s="36"/>
      <c r="B20" s="36"/>
      <c r="C20" s="36" t="str">
        <f>D7</f>
        <v>GVK 2</v>
      </c>
      <c r="D20" s="36"/>
      <c r="E20" s="36"/>
      <c r="F20" s="36" t="str">
        <f>D8</f>
        <v>Eneryda Svart</v>
      </c>
      <c r="G20" s="123"/>
    </row>
    <row r="21" spans="1:7" ht="12.75">
      <c r="A21" s="36"/>
      <c r="B21" s="36"/>
      <c r="C21" s="36" t="str">
        <f>D10</f>
        <v>Eneryda Röd</v>
      </c>
      <c r="D21" s="36"/>
      <c r="E21" s="36"/>
      <c r="F21" s="36" t="str">
        <f>D9</f>
        <v>GVK 1</v>
      </c>
      <c r="G21" s="123"/>
    </row>
    <row r="22" spans="1:7" ht="12.75">
      <c r="A22" s="36"/>
      <c r="B22" s="36"/>
      <c r="C22" s="36" t="str">
        <f>D11</f>
        <v>Värnamo 1</v>
      </c>
      <c r="D22" s="36"/>
      <c r="E22" s="36"/>
      <c r="F22" s="36" t="str">
        <f>D12</f>
        <v>GVK 3</v>
      </c>
      <c r="G22" s="123"/>
    </row>
    <row r="23" spans="1:7" ht="12.75">
      <c r="A23" s="36"/>
      <c r="B23" s="36"/>
      <c r="C23" s="36" t="str">
        <f>D14</f>
        <v>Majorna</v>
      </c>
      <c r="D23" s="36"/>
      <c r="E23" s="36"/>
      <c r="F23" s="36" t="str">
        <f>D13</f>
        <v>Värnamo 2</v>
      </c>
      <c r="G23" s="123"/>
    </row>
    <row r="24" ht="12">
      <c r="G24" s="22"/>
    </row>
    <row r="25" ht="12">
      <c r="G25" s="22"/>
    </row>
    <row r="26" spans="1:7" ht="16.5">
      <c r="A26" s="8" t="s">
        <v>676</v>
      </c>
      <c r="G26" s="22"/>
    </row>
    <row r="27" spans="1:7" ht="16.5">
      <c r="A27" s="8"/>
      <c r="G27" s="22"/>
    </row>
    <row r="28" spans="2:7" ht="16.5">
      <c r="B28" s="115" t="s">
        <v>812</v>
      </c>
      <c r="C28" s="3"/>
      <c r="G28" s="22"/>
    </row>
    <row r="29" ht="12">
      <c r="G29" s="22"/>
    </row>
    <row r="30" spans="1:7" ht="15">
      <c r="A30" s="116" t="s">
        <v>815</v>
      </c>
      <c r="B30" s="116"/>
      <c r="C30" s="9" t="s">
        <v>775</v>
      </c>
      <c r="D30" s="13"/>
      <c r="E30" s="9" t="s">
        <v>776</v>
      </c>
      <c r="F30" s="13"/>
      <c r="G30" s="117" t="s">
        <v>819</v>
      </c>
    </row>
    <row r="31" spans="1:7" ht="12">
      <c r="A31" s="20"/>
      <c r="B31" s="20"/>
      <c r="C31" s="20"/>
      <c r="D31" s="20"/>
      <c r="E31" s="20"/>
      <c r="F31" s="20"/>
      <c r="G31" s="143"/>
    </row>
    <row r="32" spans="1:7" ht="12.75">
      <c r="A32" s="144">
        <v>1</v>
      </c>
      <c r="B32" s="144"/>
      <c r="C32" s="145" t="str">
        <f>D7</f>
        <v>GVK 2</v>
      </c>
      <c r="D32" s="145"/>
      <c r="E32" s="145" t="str">
        <f>D14</f>
        <v>Majorna</v>
      </c>
      <c r="F32" s="145"/>
      <c r="G32" s="82" t="s">
        <v>876</v>
      </c>
    </row>
    <row r="33" spans="1:7" ht="12.75">
      <c r="A33" s="144"/>
      <c r="B33" s="144"/>
      <c r="C33" s="145"/>
      <c r="D33" s="145"/>
      <c r="E33" s="145"/>
      <c r="F33" s="145"/>
      <c r="G33" s="82"/>
    </row>
    <row r="34" spans="1:7" ht="12.75">
      <c r="A34" s="144">
        <v>2</v>
      </c>
      <c r="B34" s="144"/>
      <c r="C34" s="145" t="str">
        <f>D10</f>
        <v>Eneryda Röd</v>
      </c>
      <c r="D34" s="145"/>
      <c r="E34" s="145" t="str">
        <f>D11</f>
        <v>Värnamo 1</v>
      </c>
      <c r="F34" s="145"/>
      <c r="G34" s="82" t="s">
        <v>677</v>
      </c>
    </row>
    <row r="35" spans="1:7" ht="12.75">
      <c r="A35" s="144"/>
      <c r="B35" s="144"/>
      <c r="C35" s="145"/>
      <c r="D35" s="145"/>
      <c r="E35" s="145"/>
      <c r="F35" s="145"/>
      <c r="G35" s="82"/>
    </row>
    <row r="36" spans="1:7" ht="12.75">
      <c r="A36" s="144">
        <v>3</v>
      </c>
      <c r="B36" s="144"/>
      <c r="C36" s="145" t="str">
        <f>D11</f>
        <v>Värnamo 1</v>
      </c>
      <c r="D36" s="145"/>
      <c r="E36" s="145" t="str">
        <f>D7</f>
        <v>GVK 2</v>
      </c>
      <c r="F36" s="145"/>
      <c r="G36" s="82" t="s">
        <v>875</v>
      </c>
    </row>
    <row r="37" spans="1:7" ht="12.75">
      <c r="A37" s="144"/>
      <c r="B37" s="144"/>
      <c r="C37" s="145"/>
      <c r="D37" s="145"/>
      <c r="E37" s="145"/>
      <c r="F37" s="145"/>
      <c r="G37" s="82"/>
    </row>
    <row r="38" spans="1:7" ht="12.75">
      <c r="A38" s="144">
        <v>4</v>
      </c>
      <c r="B38" s="144"/>
      <c r="C38" s="145" t="str">
        <f>D14</f>
        <v>Majorna</v>
      </c>
      <c r="D38" s="145"/>
      <c r="E38" s="145" t="str">
        <f>D10</f>
        <v>Eneryda Röd</v>
      </c>
      <c r="F38" s="145"/>
      <c r="G38" s="82" t="s">
        <v>786</v>
      </c>
    </row>
    <row r="39" spans="1:7" ht="12.75">
      <c r="A39" s="144"/>
      <c r="B39" s="144"/>
      <c r="C39" s="145"/>
      <c r="D39" s="145"/>
      <c r="E39" s="145"/>
      <c r="F39" s="145"/>
      <c r="G39" s="82"/>
    </row>
    <row r="40" spans="1:7" ht="12.75">
      <c r="A40" s="144">
        <v>5</v>
      </c>
      <c r="B40" s="144"/>
      <c r="C40" s="145" t="str">
        <f>D11</f>
        <v>Värnamo 1</v>
      </c>
      <c r="D40" s="145"/>
      <c r="E40" s="145" t="str">
        <f>D14</f>
        <v>Majorna</v>
      </c>
      <c r="F40" s="145"/>
      <c r="G40" s="82" t="s">
        <v>875</v>
      </c>
    </row>
    <row r="41" spans="1:7" ht="12.75">
      <c r="A41" s="144"/>
      <c r="B41" s="144"/>
      <c r="C41" s="145"/>
      <c r="D41" s="145"/>
      <c r="E41" s="145"/>
      <c r="F41" s="145"/>
      <c r="G41" s="82"/>
    </row>
    <row r="42" spans="1:7" ht="12.75">
      <c r="A42" s="144">
        <v>6</v>
      </c>
      <c r="B42" s="144"/>
      <c r="C42" s="145" t="str">
        <f>D7</f>
        <v>GVK 2</v>
      </c>
      <c r="D42" s="145"/>
      <c r="E42" s="145" t="str">
        <f>D10</f>
        <v>Eneryda Röd</v>
      </c>
      <c r="F42" s="145"/>
      <c r="G42" s="82" t="s">
        <v>876</v>
      </c>
    </row>
    <row r="43" ht="12">
      <c r="G43" s="22"/>
    </row>
    <row r="44" ht="12">
      <c r="G44" s="22"/>
    </row>
    <row r="45" spans="2:7" ht="16.5">
      <c r="B45" s="115" t="s">
        <v>813</v>
      </c>
      <c r="C45" s="3"/>
      <c r="G45" s="22"/>
    </row>
    <row r="46" ht="12">
      <c r="G46" s="22"/>
    </row>
    <row r="47" spans="1:7" ht="15">
      <c r="A47" s="116" t="s">
        <v>815</v>
      </c>
      <c r="B47" s="116"/>
      <c r="C47" s="9" t="s">
        <v>775</v>
      </c>
      <c r="D47" s="13"/>
      <c r="E47" s="9" t="s">
        <v>776</v>
      </c>
      <c r="F47" s="13"/>
      <c r="G47" s="117" t="s">
        <v>819</v>
      </c>
    </row>
    <row r="48" ht="12">
      <c r="G48" s="22"/>
    </row>
    <row r="49" spans="1:7" ht="12.75">
      <c r="A49" s="144">
        <v>7</v>
      </c>
      <c r="B49" s="7"/>
      <c r="C49" s="145" t="str">
        <f>D8</f>
        <v>Eneryda Svart</v>
      </c>
      <c r="D49" s="145"/>
      <c r="E49" s="145" t="str">
        <f>D13</f>
        <v>Värnamo 2</v>
      </c>
      <c r="F49" s="146"/>
      <c r="G49" s="82" t="s">
        <v>786</v>
      </c>
    </row>
    <row r="50" spans="1:7" ht="12.75">
      <c r="A50" s="144"/>
      <c r="B50" s="7"/>
      <c r="C50" s="145"/>
      <c r="D50" s="145"/>
      <c r="E50" s="145"/>
      <c r="F50" s="146"/>
      <c r="G50" s="82"/>
    </row>
    <row r="51" spans="1:7" ht="12.75">
      <c r="A51" s="144">
        <v>8</v>
      </c>
      <c r="B51" s="7"/>
      <c r="C51" s="145" t="str">
        <f>D9</f>
        <v>GVK 1</v>
      </c>
      <c r="D51" s="145"/>
      <c r="E51" s="145" t="str">
        <f>D12</f>
        <v>GVK 3</v>
      </c>
      <c r="F51" s="146"/>
      <c r="G51" s="82" t="s">
        <v>876</v>
      </c>
    </row>
    <row r="52" spans="1:7" ht="12.75">
      <c r="A52" s="144"/>
      <c r="B52" s="7"/>
      <c r="C52" s="145"/>
      <c r="D52" s="145"/>
      <c r="E52" s="145"/>
      <c r="F52" s="146"/>
      <c r="G52" s="82"/>
    </row>
    <row r="53" spans="1:7" ht="12.75">
      <c r="A53" s="144">
        <v>9</v>
      </c>
      <c r="B53" s="7"/>
      <c r="C53" s="145" t="str">
        <f>D12</f>
        <v>GVK 3</v>
      </c>
      <c r="D53" s="145"/>
      <c r="E53" s="145" t="str">
        <f>D8</f>
        <v>Eneryda Svart</v>
      </c>
      <c r="F53" s="146"/>
      <c r="G53" s="82" t="s">
        <v>876</v>
      </c>
    </row>
    <row r="54" spans="1:7" ht="12.75">
      <c r="A54" s="144"/>
      <c r="B54" s="7"/>
      <c r="C54" s="145"/>
      <c r="D54" s="145"/>
      <c r="E54" s="145"/>
      <c r="F54" s="146"/>
      <c r="G54" s="82"/>
    </row>
    <row r="55" spans="1:7" ht="12.75">
      <c r="A55" s="144">
        <v>10</v>
      </c>
      <c r="B55" s="7"/>
      <c r="C55" s="145" t="str">
        <f>D13</f>
        <v>Värnamo 2</v>
      </c>
      <c r="D55" s="145"/>
      <c r="E55" s="145" t="str">
        <f>D9</f>
        <v>GVK 1</v>
      </c>
      <c r="F55" s="146"/>
      <c r="G55" s="82" t="s">
        <v>875</v>
      </c>
    </row>
    <row r="56" spans="1:7" ht="12.75">
      <c r="A56" s="144"/>
      <c r="B56" s="7"/>
      <c r="C56" s="145"/>
      <c r="D56" s="145"/>
      <c r="E56" s="145"/>
      <c r="F56" s="146"/>
      <c r="G56" s="82"/>
    </row>
    <row r="57" spans="1:7" ht="12.75">
      <c r="A57" s="144">
        <v>11</v>
      </c>
      <c r="B57" s="7"/>
      <c r="C57" s="145" t="str">
        <f>D12</f>
        <v>GVK 3</v>
      </c>
      <c r="D57" s="145"/>
      <c r="E57" s="145" t="str">
        <f>D13</f>
        <v>Värnamo 2</v>
      </c>
      <c r="F57" s="146"/>
      <c r="G57" s="82" t="s">
        <v>786</v>
      </c>
    </row>
    <row r="58" spans="1:7" ht="12.75">
      <c r="A58" s="144"/>
      <c r="B58" s="7"/>
      <c r="C58" s="145"/>
      <c r="D58" s="145"/>
      <c r="E58" s="145"/>
      <c r="F58" s="146"/>
      <c r="G58" s="82"/>
    </row>
    <row r="59" spans="1:7" ht="12.75">
      <c r="A59" s="144">
        <v>12</v>
      </c>
      <c r="B59" s="7"/>
      <c r="C59" s="145" t="str">
        <f>D8</f>
        <v>Eneryda Svart</v>
      </c>
      <c r="D59" s="145"/>
      <c r="E59" s="145" t="str">
        <f>D9</f>
        <v>GVK 1</v>
      </c>
      <c r="F59" s="146"/>
      <c r="G59" s="82" t="s">
        <v>875</v>
      </c>
    </row>
    <row r="60" ht="12.75">
      <c r="G60" s="123"/>
    </row>
    <row r="61" spans="1:7" ht="15.75">
      <c r="A61" s="147" t="s">
        <v>678</v>
      </c>
      <c r="B61" s="148"/>
      <c r="C61" s="148"/>
      <c r="D61" s="148"/>
      <c r="E61" s="148"/>
      <c r="F61" s="148"/>
      <c r="G61" s="149"/>
    </row>
    <row r="62" spans="1:7" ht="16.5">
      <c r="A62" s="132"/>
      <c r="G62" s="22"/>
    </row>
    <row r="63" spans="1:7" ht="15.75">
      <c r="A63" s="150" t="s">
        <v>679</v>
      </c>
      <c r="B63" s="148"/>
      <c r="C63" s="148"/>
      <c r="D63" s="148"/>
      <c r="E63" s="148"/>
      <c r="F63" s="148"/>
      <c r="G63" s="149"/>
    </row>
    <row r="64" ht="12">
      <c r="G64" s="22"/>
    </row>
    <row r="65" spans="1:7" ht="15">
      <c r="A65" s="116" t="s">
        <v>815</v>
      </c>
      <c r="B65" s="116"/>
      <c r="C65" s="9" t="s">
        <v>775</v>
      </c>
      <c r="D65" s="13"/>
      <c r="E65" s="9" t="s">
        <v>776</v>
      </c>
      <c r="F65" s="13"/>
      <c r="G65" s="117" t="s">
        <v>819</v>
      </c>
    </row>
    <row r="66" spans="1:7" ht="15">
      <c r="A66" s="130"/>
      <c r="B66" s="129"/>
      <c r="C66" s="130"/>
      <c r="D66" s="20"/>
      <c r="E66" s="130"/>
      <c r="F66" s="20"/>
      <c r="G66" s="151"/>
    </row>
    <row r="67" spans="1:7" ht="15">
      <c r="A67" s="31" t="s">
        <v>680</v>
      </c>
      <c r="B67" s="152" t="s">
        <v>829</v>
      </c>
      <c r="C67" s="29" t="s">
        <v>831</v>
      </c>
      <c r="E67" s="29" t="s">
        <v>672</v>
      </c>
      <c r="F67" s="17"/>
      <c r="G67" s="82" t="s">
        <v>876</v>
      </c>
    </row>
    <row r="68" spans="1:7" ht="15">
      <c r="A68" s="31"/>
      <c r="B68" s="152"/>
      <c r="C68" s="27" t="s">
        <v>681</v>
      </c>
      <c r="D68" s="27"/>
      <c r="E68" s="27" t="s">
        <v>682</v>
      </c>
      <c r="F68" s="27"/>
      <c r="G68" s="83"/>
    </row>
    <row r="69" spans="1:7" ht="15">
      <c r="A69" s="31"/>
      <c r="B69" s="152"/>
      <c r="C69" s="17"/>
      <c r="D69" s="17"/>
      <c r="E69" s="17"/>
      <c r="F69" s="17"/>
      <c r="G69" s="83"/>
    </row>
    <row r="70" spans="1:7" ht="15">
      <c r="A70" s="31" t="s">
        <v>683</v>
      </c>
      <c r="B70" s="152"/>
      <c r="C70" s="29" t="s">
        <v>837</v>
      </c>
      <c r="E70" s="29" t="s">
        <v>673</v>
      </c>
      <c r="F70" s="17"/>
      <c r="G70" s="82" t="s">
        <v>876</v>
      </c>
    </row>
    <row r="71" spans="1:7" ht="15">
      <c r="A71" s="31"/>
      <c r="B71" s="152"/>
      <c r="C71" s="27" t="s">
        <v>684</v>
      </c>
      <c r="D71" s="27"/>
      <c r="E71" s="27" t="s">
        <v>685</v>
      </c>
      <c r="F71" s="27"/>
      <c r="G71" s="84"/>
    </row>
    <row r="72" spans="1:7" ht="15">
      <c r="A72" s="31"/>
      <c r="B72" s="152"/>
      <c r="C72" s="17"/>
      <c r="D72" s="17"/>
      <c r="E72" s="17"/>
      <c r="F72" s="17"/>
      <c r="G72" s="83"/>
    </row>
    <row r="73" spans="1:7" ht="15">
      <c r="A73" s="31" t="s">
        <v>686</v>
      </c>
      <c r="B73" s="152"/>
      <c r="C73" s="29" t="s">
        <v>672</v>
      </c>
      <c r="D73" s="17"/>
      <c r="E73" s="29" t="s">
        <v>673</v>
      </c>
      <c r="F73" s="17"/>
      <c r="G73" s="82" t="s">
        <v>878</v>
      </c>
    </row>
    <row r="74" spans="1:7" ht="15">
      <c r="A74" s="31"/>
      <c r="B74" s="152"/>
      <c r="C74" s="27" t="s">
        <v>846</v>
      </c>
      <c r="D74" s="27"/>
      <c r="E74" s="27" t="s">
        <v>687</v>
      </c>
      <c r="F74" s="27"/>
      <c r="G74" s="83"/>
    </row>
    <row r="75" spans="1:7" ht="15">
      <c r="A75" s="31"/>
      <c r="B75" s="152"/>
      <c r="C75" s="17"/>
      <c r="D75" s="17"/>
      <c r="E75" s="17"/>
      <c r="F75" s="17"/>
      <c r="G75" s="83"/>
    </row>
    <row r="76" spans="1:7" ht="15">
      <c r="A76" s="31" t="s">
        <v>688</v>
      </c>
      <c r="B76" s="152"/>
      <c r="C76" s="29" t="s">
        <v>831</v>
      </c>
      <c r="D76" s="17"/>
      <c r="E76" s="29" t="s">
        <v>837</v>
      </c>
      <c r="F76" s="17"/>
      <c r="G76" s="82" t="s">
        <v>876</v>
      </c>
    </row>
    <row r="77" spans="1:7" ht="15">
      <c r="A77" s="152"/>
      <c r="B77" s="152"/>
      <c r="C77" s="27" t="s">
        <v>689</v>
      </c>
      <c r="D77" s="27"/>
      <c r="E77" s="27" t="s">
        <v>690</v>
      </c>
      <c r="F77" s="27"/>
      <c r="G77" s="83"/>
    </row>
    <row r="78" spans="1:7" ht="15.75">
      <c r="A78" s="147" t="s">
        <v>691</v>
      </c>
      <c r="B78" s="153"/>
      <c r="C78" s="154"/>
      <c r="D78" s="155"/>
      <c r="E78" s="155"/>
      <c r="F78" s="155"/>
      <c r="G78" s="83"/>
    </row>
    <row r="79" ht="12.75">
      <c r="G79" s="83"/>
    </row>
    <row r="80" spans="1:7" ht="12.75">
      <c r="A80" s="31" t="s">
        <v>692</v>
      </c>
      <c r="B80" s="7"/>
      <c r="C80" s="29" t="s">
        <v>759</v>
      </c>
      <c r="E80" s="29" t="s">
        <v>674</v>
      </c>
      <c r="G80" s="82" t="s">
        <v>877</v>
      </c>
    </row>
    <row r="81" spans="1:7" ht="15">
      <c r="A81" s="31"/>
      <c r="B81" s="152"/>
      <c r="C81" s="27" t="s">
        <v>693</v>
      </c>
      <c r="D81" s="27"/>
      <c r="E81" s="27" t="s">
        <v>694</v>
      </c>
      <c r="F81" s="27"/>
      <c r="G81" s="83"/>
    </row>
    <row r="82" spans="1:7" ht="15">
      <c r="A82" s="31"/>
      <c r="B82" s="152"/>
      <c r="C82" s="17"/>
      <c r="D82" s="17"/>
      <c r="E82" s="17"/>
      <c r="F82" s="17"/>
      <c r="G82" s="83"/>
    </row>
    <row r="83" spans="1:7" ht="15">
      <c r="A83" s="31" t="s">
        <v>695</v>
      </c>
      <c r="B83" s="152"/>
      <c r="C83" s="156" t="s">
        <v>761</v>
      </c>
      <c r="D83" s="23"/>
      <c r="E83" s="156" t="s">
        <v>675</v>
      </c>
      <c r="F83" s="17"/>
      <c r="G83" s="82" t="s">
        <v>876</v>
      </c>
    </row>
    <row r="84" spans="1:7" ht="12.75">
      <c r="A84" s="31"/>
      <c r="C84" s="27" t="s">
        <v>696</v>
      </c>
      <c r="D84" s="27"/>
      <c r="E84" s="27" t="s">
        <v>697</v>
      </c>
      <c r="F84" s="27"/>
      <c r="G84" s="83"/>
    </row>
    <row r="85" spans="1:7" ht="12.75">
      <c r="A85" s="31"/>
      <c r="G85" s="83"/>
    </row>
    <row r="86" spans="1:7" ht="15">
      <c r="A86" s="31" t="s">
        <v>698</v>
      </c>
      <c r="B86" s="152"/>
      <c r="C86" s="156" t="s">
        <v>759</v>
      </c>
      <c r="D86" s="23"/>
      <c r="E86" s="156" t="s">
        <v>675</v>
      </c>
      <c r="F86" s="17"/>
      <c r="G86" s="82" t="s">
        <v>876</v>
      </c>
    </row>
    <row r="87" spans="1:7" ht="15">
      <c r="A87" s="31"/>
      <c r="B87" s="152"/>
      <c r="C87" s="27" t="s">
        <v>699</v>
      </c>
      <c r="D87" s="27"/>
      <c r="E87" s="27" t="s">
        <v>700</v>
      </c>
      <c r="F87" s="27"/>
      <c r="G87" s="83"/>
    </row>
    <row r="88" spans="1:7" ht="15">
      <c r="A88" s="31"/>
      <c r="B88" s="152"/>
      <c r="C88" s="17"/>
      <c r="D88" s="17"/>
      <c r="E88" s="17"/>
      <c r="F88" s="17"/>
      <c r="G88" s="83"/>
    </row>
    <row r="89" spans="1:7" ht="15">
      <c r="A89" s="31" t="s">
        <v>701</v>
      </c>
      <c r="B89" s="152"/>
      <c r="C89" s="29" t="s">
        <v>674</v>
      </c>
      <c r="D89" s="17"/>
      <c r="E89" s="146" t="s">
        <v>761</v>
      </c>
      <c r="F89" s="17"/>
      <c r="G89" s="82" t="s">
        <v>875</v>
      </c>
    </row>
    <row r="90" spans="2:7" ht="15">
      <c r="B90" s="152"/>
      <c r="C90" s="27" t="s">
        <v>702</v>
      </c>
      <c r="D90" s="27"/>
      <c r="E90" s="27" t="s">
        <v>538</v>
      </c>
      <c r="F90" s="27"/>
      <c r="G90" s="22"/>
    </row>
    <row r="92" spans="1:4" s="24" customFormat="1" ht="15" customHeight="1">
      <c r="A92" s="24" t="s">
        <v>539</v>
      </c>
      <c r="D92" s="24" t="s">
        <v>757</v>
      </c>
    </row>
    <row r="93" spans="2:4" ht="15" customHeight="1">
      <c r="B93" s="7">
        <v>1</v>
      </c>
      <c r="C93" s="20" t="s">
        <v>761</v>
      </c>
      <c r="D93" s="25">
        <v>9</v>
      </c>
    </row>
    <row r="94" spans="2:4" ht="15" customHeight="1">
      <c r="B94" s="7">
        <v>2</v>
      </c>
      <c r="C94" s="95" t="s">
        <v>674</v>
      </c>
      <c r="D94" s="25">
        <v>7</v>
      </c>
    </row>
    <row r="95" spans="2:4" ht="15" customHeight="1">
      <c r="B95" s="7">
        <v>3</v>
      </c>
      <c r="C95" s="95" t="s">
        <v>759</v>
      </c>
      <c r="D95" s="25">
        <v>6</v>
      </c>
    </row>
    <row r="96" spans="2:4" ht="15" customHeight="1">
      <c r="B96" s="7">
        <v>4</v>
      </c>
      <c r="C96" s="95" t="s">
        <v>675</v>
      </c>
      <c r="D96" s="25"/>
    </row>
    <row r="97" spans="2:4" ht="15" customHeight="1">
      <c r="B97" s="7">
        <v>5</v>
      </c>
      <c r="C97" s="95" t="s">
        <v>831</v>
      </c>
      <c r="D97" s="25">
        <v>5</v>
      </c>
    </row>
    <row r="98" spans="2:4" ht="15" customHeight="1">
      <c r="B98" s="7">
        <v>6</v>
      </c>
      <c r="C98" s="95" t="s">
        <v>837</v>
      </c>
      <c r="D98" s="25">
        <v>4</v>
      </c>
    </row>
    <row r="99" spans="2:4" ht="15" customHeight="1">
      <c r="B99" s="7">
        <v>7</v>
      </c>
      <c r="C99" s="95" t="s">
        <v>672</v>
      </c>
      <c r="D99" s="25">
        <v>3</v>
      </c>
    </row>
    <row r="100" spans="2:4" ht="15" customHeight="1">
      <c r="B100" s="7">
        <v>8</v>
      </c>
      <c r="C100" s="95" t="s">
        <v>673</v>
      </c>
      <c r="D100" s="2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77"/>
  <sheetViews>
    <sheetView zoomScalePageLayoutView="0" workbookViewId="0" topLeftCell="A4">
      <selection activeCell="B20" sqref="B20:E24"/>
    </sheetView>
  </sheetViews>
  <sheetFormatPr defaultColWidth="8.8515625" defaultRowHeight="12.75"/>
  <sheetData>
    <row r="3" ht="15.75">
      <c r="B3" s="134" t="s">
        <v>588</v>
      </c>
    </row>
    <row r="4" ht="15">
      <c r="B4" s="134" t="s">
        <v>829</v>
      </c>
    </row>
    <row r="5" ht="15">
      <c r="B5" s="134" t="s">
        <v>540</v>
      </c>
    </row>
    <row r="6" ht="15">
      <c r="B6" s="134" t="s">
        <v>541</v>
      </c>
    </row>
    <row r="7" ht="15">
      <c r="B7" s="134" t="s">
        <v>542</v>
      </c>
    </row>
    <row r="8" ht="15">
      <c r="B8" s="134" t="s">
        <v>543</v>
      </c>
    </row>
    <row r="9" ht="15">
      <c r="B9" s="134" t="s">
        <v>544</v>
      </c>
    </row>
    <row r="10" ht="15">
      <c r="B10" s="134" t="s">
        <v>545</v>
      </c>
    </row>
    <row r="11" ht="15">
      <c r="B11" s="134" t="s">
        <v>546</v>
      </c>
    </row>
    <row r="12" ht="15">
      <c r="B12" s="134" t="s">
        <v>547</v>
      </c>
    </row>
    <row r="13" ht="15">
      <c r="B13" s="134" t="s">
        <v>548</v>
      </c>
    </row>
    <row r="14" ht="15">
      <c r="B14" s="134" t="s">
        <v>549</v>
      </c>
    </row>
    <row r="15" ht="15">
      <c r="B15" s="134" t="s">
        <v>829</v>
      </c>
    </row>
    <row r="16" ht="15">
      <c r="B16" s="134" t="s">
        <v>550</v>
      </c>
    </row>
    <row r="17" ht="15">
      <c r="B17" s="134" t="s">
        <v>551</v>
      </c>
    </row>
    <row r="18" ht="15">
      <c r="B18" s="134"/>
    </row>
    <row r="19" spans="1:6" ht="15.75" customHeight="1">
      <c r="A19" s="3" t="s">
        <v>591</v>
      </c>
      <c r="B19" s="3"/>
      <c r="C19" s="3"/>
      <c r="D19" s="3"/>
      <c r="E19" s="3" t="s">
        <v>757</v>
      </c>
      <c r="F19" s="3"/>
    </row>
    <row r="20" spans="2:5" ht="15.75" customHeight="1">
      <c r="B20" s="98">
        <v>1</v>
      </c>
      <c r="C20" s="36" t="s">
        <v>898</v>
      </c>
      <c r="E20" s="25">
        <v>7</v>
      </c>
    </row>
    <row r="21" spans="2:5" ht="15.75" customHeight="1">
      <c r="B21" s="98">
        <v>2</v>
      </c>
      <c r="C21" s="36" t="s">
        <v>666</v>
      </c>
      <c r="E21" s="25">
        <v>5</v>
      </c>
    </row>
    <row r="22" spans="2:5" ht="15.75" customHeight="1">
      <c r="B22" s="98">
        <v>3</v>
      </c>
      <c r="C22" s="36" t="s">
        <v>729</v>
      </c>
      <c r="E22" s="25">
        <v>4</v>
      </c>
    </row>
    <row r="23" spans="2:5" ht="15.75" customHeight="1">
      <c r="B23" s="98">
        <v>4</v>
      </c>
      <c r="C23" s="36" t="s">
        <v>667</v>
      </c>
      <c r="E23" s="25">
        <v>3</v>
      </c>
    </row>
    <row r="24" spans="2:5" ht="15.75" customHeight="1">
      <c r="B24" s="98">
        <v>5</v>
      </c>
      <c r="C24" s="36" t="s">
        <v>762</v>
      </c>
      <c r="E24" s="25">
        <v>2</v>
      </c>
    </row>
    <row r="25" ht="12">
      <c r="B25" s="7"/>
    </row>
    <row r="26" ht="15">
      <c r="B26" s="134" t="s">
        <v>829</v>
      </c>
    </row>
    <row r="27" ht="15.75">
      <c r="B27" s="134" t="s">
        <v>589</v>
      </c>
    </row>
    <row r="28" ht="15">
      <c r="B28" s="134" t="s">
        <v>829</v>
      </c>
    </row>
    <row r="29" ht="15">
      <c r="B29" s="134" t="s">
        <v>552</v>
      </c>
    </row>
    <row r="30" ht="15">
      <c r="B30" s="134" t="s">
        <v>553</v>
      </c>
    </row>
    <row r="31" ht="15">
      <c r="B31" s="134" t="s">
        <v>554</v>
      </c>
    </row>
    <row r="32" ht="15">
      <c r="B32" s="134" t="s">
        <v>555</v>
      </c>
    </row>
    <row r="33" ht="15">
      <c r="B33" s="134" t="s">
        <v>556</v>
      </c>
    </row>
    <row r="34" ht="15">
      <c r="B34" s="134" t="s">
        <v>557</v>
      </c>
    </row>
    <row r="35" ht="15">
      <c r="B35" s="134" t="s">
        <v>558</v>
      </c>
    </row>
    <row r="36" ht="15">
      <c r="B36" s="134" t="s">
        <v>559</v>
      </c>
    </row>
    <row r="37" ht="15">
      <c r="B37" s="134" t="s">
        <v>560</v>
      </c>
    </row>
    <row r="38" ht="15">
      <c r="B38" s="134" t="s">
        <v>561</v>
      </c>
    </row>
    <row r="39" ht="15">
      <c r="B39" s="134" t="s">
        <v>829</v>
      </c>
    </row>
    <row r="40" ht="15">
      <c r="B40" s="134" t="s">
        <v>829</v>
      </c>
    </row>
    <row r="41" ht="15.75">
      <c r="B41" s="134" t="s">
        <v>590</v>
      </c>
    </row>
    <row r="42" ht="15">
      <c r="B42" s="134" t="s">
        <v>829</v>
      </c>
    </row>
    <row r="43" ht="15">
      <c r="B43" s="134" t="s">
        <v>562</v>
      </c>
    </row>
    <row r="44" ht="15">
      <c r="B44" s="134" t="s">
        <v>563</v>
      </c>
    </row>
    <row r="45" ht="15">
      <c r="B45" s="134" t="s">
        <v>564</v>
      </c>
    </row>
    <row r="46" ht="15">
      <c r="B46" s="134" t="s">
        <v>565</v>
      </c>
    </row>
    <row r="47" ht="15">
      <c r="B47" s="134" t="s">
        <v>566</v>
      </c>
    </row>
    <row r="48" ht="15">
      <c r="B48" s="134" t="s">
        <v>567</v>
      </c>
    </row>
    <row r="49" ht="15">
      <c r="B49" s="134" t="s">
        <v>568</v>
      </c>
    </row>
    <row r="50" ht="15">
      <c r="B50" s="134" t="s">
        <v>569</v>
      </c>
    </row>
    <row r="51" ht="15">
      <c r="B51" s="134" t="s">
        <v>570</v>
      </c>
    </row>
    <row r="52" ht="15">
      <c r="B52" s="134" t="s">
        <v>571</v>
      </c>
    </row>
    <row r="53" ht="15">
      <c r="B53" s="134" t="s">
        <v>829</v>
      </c>
    </row>
    <row r="54" ht="15.75">
      <c r="B54" s="157" t="s">
        <v>826</v>
      </c>
    </row>
    <row r="55" ht="15">
      <c r="B55" s="134" t="s">
        <v>829</v>
      </c>
    </row>
    <row r="56" ht="15">
      <c r="B56" s="134" t="s">
        <v>572</v>
      </c>
    </row>
    <row r="57" ht="15">
      <c r="B57" s="134" t="s">
        <v>573</v>
      </c>
    </row>
    <row r="58" ht="15">
      <c r="B58" s="134" t="s">
        <v>574</v>
      </c>
    </row>
    <row r="59" ht="15">
      <c r="B59" s="134" t="s">
        <v>575</v>
      </c>
    </row>
    <row r="60" ht="15">
      <c r="B60" s="134" t="s">
        <v>829</v>
      </c>
    </row>
    <row r="61" ht="15.75">
      <c r="B61" s="157" t="s">
        <v>576</v>
      </c>
    </row>
    <row r="62" ht="15">
      <c r="B62" s="134" t="s">
        <v>829</v>
      </c>
    </row>
    <row r="63" ht="15">
      <c r="B63" s="134" t="s">
        <v>577</v>
      </c>
    </row>
    <row r="64" ht="15">
      <c r="B64" s="134" t="s">
        <v>829</v>
      </c>
    </row>
    <row r="65" ht="15">
      <c r="B65" s="134" t="s">
        <v>578</v>
      </c>
    </row>
    <row r="66" ht="15">
      <c r="B66" s="134" t="s">
        <v>829</v>
      </c>
    </row>
    <row r="67" spans="1:5" s="3" customFormat="1" ht="15.75" customHeight="1">
      <c r="A67" s="3" t="s">
        <v>587</v>
      </c>
      <c r="E67" s="3" t="s">
        <v>757</v>
      </c>
    </row>
    <row r="68" spans="2:5" ht="15.75" customHeight="1">
      <c r="B68" s="98">
        <v>1</v>
      </c>
      <c r="C68" s="36" t="s">
        <v>579</v>
      </c>
      <c r="E68" s="25">
        <v>9</v>
      </c>
    </row>
    <row r="69" spans="2:5" ht="15.75" customHeight="1">
      <c r="B69" s="98">
        <v>2</v>
      </c>
      <c r="C69" s="36" t="s">
        <v>580</v>
      </c>
      <c r="E69" s="25">
        <v>7</v>
      </c>
    </row>
    <row r="70" spans="2:5" ht="15.75" customHeight="1">
      <c r="B70" s="98">
        <v>3</v>
      </c>
      <c r="C70" s="36" t="s">
        <v>581</v>
      </c>
      <c r="E70" s="25">
        <v>6</v>
      </c>
    </row>
    <row r="71" spans="2:5" ht="15.75" customHeight="1">
      <c r="B71" s="98">
        <v>4</v>
      </c>
      <c r="C71" s="36" t="s">
        <v>582</v>
      </c>
      <c r="E71" s="25">
        <v>5</v>
      </c>
    </row>
    <row r="72" spans="2:5" ht="15.75" customHeight="1">
      <c r="B72" s="98">
        <v>5</v>
      </c>
      <c r="C72" s="36" t="s">
        <v>585</v>
      </c>
      <c r="E72" s="25">
        <v>4</v>
      </c>
    </row>
    <row r="73" spans="2:5" ht="15.75" customHeight="1">
      <c r="B73" s="98">
        <v>5</v>
      </c>
      <c r="C73" s="36" t="s">
        <v>584</v>
      </c>
      <c r="E73" s="25">
        <v>4</v>
      </c>
    </row>
    <row r="74" spans="2:5" ht="15.75" customHeight="1">
      <c r="B74" s="98">
        <v>7</v>
      </c>
      <c r="C74" s="36" t="s">
        <v>583</v>
      </c>
      <c r="E74" s="25">
        <v>3</v>
      </c>
    </row>
    <row r="75" spans="2:5" ht="15.75" customHeight="1">
      <c r="B75" s="98">
        <v>7</v>
      </c>
      <c r="C75" s="36" t="s">
        <v>762</v>
      </c>
      <c r="E75" s="25">
        <v>3</v>
      </c>
    </row>
    <row r="76" spans="2:5" ht="15.75" customHeight="1">
      <c r="B76" s="98">
        <v>9</v>
      </c>
      <c r="C76" s="36" t="s">
        <v>729</v>
      </c>
      <c r="E76" s="25">
        <v>2</v>
      </c>
    </row>
    <row r="77" spans="2:5" ht="15.75" customHeight="1">
      <c r="B77" s="98">
        <v>9</v>
      </c>
      <c r="C77" s="36" t="s">
        <v>586</v>
      </c>
      <c r="E77" s="25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:D22"/>
    </sheetView>
  </sheetViews>
  <sheetFormatPr defaultColWidth="8.8515625" defaultRowHeight="12.75"/>
  <sheetData>
    <row r="1" spans="1:7" ht="16.5">
      <c r="A1" s="8" t="s">
        <v>595</v>
      </c>
      <c r="B1" s="8"/>
      <c r="C1" s="8"/>
      <c r="D1" s="8"/>
      <c r="E1" s="8"/>
      <c r="F1" s="8"/>
      <c r="G1" s="8"/>
    </row>
    <row r="4" spans="1:4" s="13" customFormat="1" ht="15">
      <c r="A4" s="3" t="s">
        <v>604</v>
      </c>
      <c r="D4" s="3" t="s">
        <v>757</v>
      </c>
    </row>
    <row r="5" spans="1:2" s="36" customFormat="1" ht="15.75" customHeight="1">
      <c r="A5" s="36">
        <v>1</v>
      </c>
      <c r="B5" s="36" t="s">
        <v>596</v>
      </c>
    </row>
    <row r="6" spans="1:4" s="36" customFormat="1" ht="15.75" customHeight="1">
      <c r="A6" s="36">
        <v>2</v>
      </c>
      <c r="B6" s="36" t="s">
        <v>831</v>
      </c>
      <c r="D6" s="25">
        <v>15</v>
      </c>
    </row>
    <row r="7" spans="1:4" s="36" customFormat="1" ht="15.75" customHeight="1">
      <c r="A7" s="36">
        <v>3</v>
      </c>
      <c r="B7" s="36" t="s">
        <v>837</v>
      </c>
      <c r="D7" s="25">
        <v>13</v>
      </c>
    </row>
    <row r="8" spans="1:4" s="36" customFormat="1" ht="15.75" customHeight="1">
      <c r="A8" s="36">
        <v>4</v>
      </c>
      <c r="B8" s="36" t="s">
        <v>597</v>
      </c>
      <c r="D8" s="25">
        <v>12</v>
      </c>
    </row>
    <row r="9" spans="1:4" s="36" customFormat="1" ht="15.75" customHeight="1">
      <c r="A9" s="36">
        <v>5</v>
      </c>
      <c r="B9" s="36" t="s">
        <v>598</v>
      </c>
      <c r="D9" s="25" t="s">
        <v>829</v>
      </c>
    </row>
    <row r="10" spans="1:4" s="36" customFormat="1" ht="15.75" customHeight="1">
      <c r="A10" s="36">
        <v>5</v>
      </c>
      <c r="B10" s="36" t="s">
        <v>790</v>
      </c>
      <c r="D10" s="25">
        <v>11</v>
      </c>
    </row>
    <row r="11" spans="1:4" s="36" customFormat="1" ht="15.75" customHeight="1">
      <c r="A11" s="36">
        <v>7</v>
      </c>
      <c r="B11" s="36" t="s">
        <v>593</v>
      </c>
      <c r="D11" s="25">
        <v>10</v>
      </c>
    </row>
    <row r="12" spans="1:4" s="36" customFormat="1" ht="15.75" customHeight="1">
      <c r="A12" s="36">
        <v>7</v>
      </c>
      <c r="B12" s="36" t="s">
        <v>599</v>
      </c>
      <c r="D12" s="25">
        <v>10</v>
      </c>
    </row>
    <row r="13" spans="1:4" s="36" customFormat="1" ht="15.75" customHeight="1">
      <c r="A13" s="36">
        <v>9</v>
      </c>
      <c r="B13" s="36" t="s">
        <v>600</v>
      </c>
      <c r="D13" s="25">
        <v>9</v>
      </c>
    </row>
    <row r="14" spans="1:4" s="36" customFormat="1" ht="15.75" customHeight="1">
      <c r="A14" s="36">
        <v>9</v>
      </c>
      <c r="B14" s="36" t="s">
        <v>811</v>
      </c>
      <c r="D14" s="25">
        <v>9</v>
      </c>
    </row>
    <row r="15" spans="1:4" s="36" customFormat="1" ht="15.75" customHeight="1">
      <c r="A15" s="36">
        <v>11</v>
      </c>
      <c r="B15" s="36" t="s">
        <v>799</v>
      </c>
      <c r="D15" s="25">
        <v>8</v>
      </c>
    </row>
    <row r="16" spans="1:4" s="36" customFormat="1" ht="15.75" customHeight="1">
      <c r="A16" s="36">
        <v>11</v>
      </c>
      <c r="B16" s="36" t="s">
        <v>881</v>
      </c>
      <c r="D16" s="25">
        <v>8</v>
      </c>
    </row>
    <row r="17" spans="1:4" s="36" customFormat="1" ht="15.75" customHeight="1">
      <c r="A17" s="36">
        <v>13</v>
      </c>
      <c r="B17" s="36" t="s">
        <v>601</v>
      </c>
      <c r="D17" s="25">
        <v>7</v>
      </c>
    </row>
    <row r="18" spans="1:4" s="36" customFormat="1" ht="15.75" customHeight="1">
      <c r="A18" s="36">
        <v>14</v>
      </c>
      <c r="B18" s="36" t="s">
        <v>798</v>
      </c>
      <c r="D18" s="25">
        <v>6</v>
      </c>
    </row>
    <row r="19" spans="1:4" s="36" customFormat="1" ht="15.75" customHeight="1">
      <c r="A19" s="36">
        <v>15</v>
      </c>
      <c r="B19" s="36" t="s">
        <v>880</v>
      </c>
      <c r="D19" s="25">
        <v>5</v>
      </c>
    </row>
    <row r="20" spans="1:4" s="36" customFormat="1" ht="15.75" customHeight="1">
      <c r="A20" s="36">
        <v>16</v>
      </c>
      <c r="B20" s="36" t="s">
        <v>602</v>
      </c>
      <c r="D20" s="25">
        <v>4</v>
      </c>
    </row>
    <row r="21" spans="1:4" s="36" customFormat="1" ht="15.75" customHeight="1">
      <c r="A21" s="36">
        <v>17</v>
      </c>
      <c r="B21" s="36" t="s">
        <v>603</v>
      </c>
      <c r="D21" s="25">
        <v>3</v>
      </c>
    </row>
    <row r="22" spans="1:4" s="36" customFormat="1" ht="15.75" customHeight="1">
      <c r="A22" s="36">
        <v>18</v>
      </c>
      <c r="B22" s="36" t="s">
        <v>879</v>
      </c>
      <c r="D22" s="25">
        <v>2</v>
      </c>
    </row>
    <row r="23" s="36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J14" sqref="J14"/>
    </sheetView>
  </sheetViews>
  <sheetFormatPr defaultColWidth="8.8515625" defaultRowHeight="12.75"/>
  <sheetData>
    <row r="1" s="8" customFormat="1" ht="16.5">
      <c r="A1" s="8" t="s">
        <v>594</v>
      </c>
    </row>
    <row r="2" s="8" customFormat="1" ht="16.5"/>
    <row r="3" s="8" customFormat="1" ht="16.5"/>
    <row r="4" spans="1:4" s="3" customFormat="1" ht="18" customHeight="1">
      <c r="A4" s="3" t="s">
        <v>605</v>
      </c>
      <c r="D4" s="3" t="s">
        <v>757</v>
      </c>
    </row>
    <row r="5" spans="1:4" s="36" customFormat="1" ht="18" customHeight="1">
      <c r="A5" s="36">
        <v>1</v>
      </c>
      <c r="B5" s="36" t="s">
        <v>593</v>
      </c>
      <c r="D5" s="25">
        <v>8</v>
      </c>
    </row>
    <row r="6" spans="1:4" s="36" customFormat="1" ht="18" customHeight="1">
      <c r="A6" s="36">
        <v>2</v>
      </c>
      <c r="B6" s="36" t="s">
        <v>620</v>
      </c>
      <c r="D6" s="25">
        <v>6</v>
      </c>
    </row>
    <row r="7" spans="1:4" s="36" customFormat="1" ht="18" customHeight="1">
      <c r="A7" s="36">
        <v>3</v>
      </c>
      <c r="B7" s="36" t="s">
        <v>798</v>
      </c>
      <c r="D7" s="25">
        <v>5</v>
      </c>
    </row>
    <row r="8" spans="1:4" s="36" customFormat="1" ht="18" customHeight="1">
      <c r="A8" s="36">
        <v>4</v>
      </c>
      <c r="B8" s="36" t="s">
        <v>799</v>
      </c>
      <c r="D8" s="25">
        <v>4</v>
      </c>
    </row>
    <row r="9" spans="1:4" s="36" customFormat="1" ht="18" customHeight="1">
      <c r="A9" s="36">
        <v>5</v>
      </c>
      <c r="B9" s="36" t="s">
        <v>772</v>
      </c>
      <c r="D9" s="25">
        <v>3</v>
      </c>
    </row>
    <row r="10" spans="1:4" s="36" customFormat="1" ht="18" customHeight="1">
      <c r="A10" s="36">
        <v>6</v>
      </c>
      <c r="B10" s="36" t="s">
        <v>774</v>
      </c>
      <c r="D10" s="25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6"/>
  <sheetViews>
    <sheetView zoomScalePageLayoutView="0" workbookViewId="0" topLeftCell="A25">
      <selection activeCell="C50" sqref="C50:J50"/>
    </sheetView>
  </sheetViews>
  <sheetFormatPr defaultColWidth="8.8515625" defaultRowHeight="12.75"/>
  <cols>
    <col min="4" max="4" width="11.8515625" style="0" customWidth="1"/>
    <col min="6" max="6" width="11.7109375" style="0" customWidth="1"/>
  </cols>
  <sheetData>
    <row r="1" spans="1:9" ht="27.75">
      <c r="A1" s="132" t="s">
        <v>524</v>
      </c>
      <c r="D1" s="159"/>
      <c r="I1" s="22"/>
    </row>
    <row r="2" ht="12">
      <c r="I2" s="22"/>
    </row>
    <row r="3" ht="12">
      <c r="I3" s="22"/>
    </row>
    <row r="4" ht="12">
      <c r="I4" s="22"/>
    </row>
    <row r="5" spans="4:11" ht="16.5">
      <c r="D5" s="8" t="s">
        <v>607</v>
      </c>
      <c r="G5" s="24" t="s">
        <v>608</v>
      </c>
      <c r="H5" s="20"/>
      <c r="I5" s="20"/>
      <c r="J5" s="20"/>
      <c r="K5" s="20"/>
    </row>
    <row r="6" spans="4:11" ht="15">
      <c r="D6" s="6"/>
      <c r="G6" s="24" t="s">
        <v>428</v>
      </c>
      <c r="H6" s="24"/>
      <c r="I6" s="13"/>
      <c r="J6" s="13" t="s">
        <v>757</v>
      </c>
      <c r="K6" s="20"/>
    </row>
    <row r="7" spans="4:11" ht="12.75">
      <c r="D7" s="63" t="s">
        <v>592</v>
      </c>
      <c r="G7" s="36" t="s">
        <v>429</v>
      </c>
      <c r="H7" s="36" t="s">
        <v>430</v>
      </c>
      <c r="I7" s="20"/>
      <c r="J7" s="25">
        <v>13</v>
      </c>
      <c r="K7" s="20"/>
    </row>
    <row r="8" spans="4:13" ht="12.75">
      <c r="D8" s="63" t="s">
        <v>737</v>
      </c>
      <c r="G8" s="36" t="s">
        <v>431</v>
      </c>
      <c r="H8" s="36" t="s">
        <v>583</v>
      </c>
      <c r="I8" s="20"/>
      <c r="J8" s="25">
        <v>11</v>
      </c>
      <c r="K8" s="20"/>
      <c r="M8" s="20"/>
    </row>
    <row r="9" spans="4:13" ht="12.75">
      <c r="D9" s="63" t="s">
        <v>718</v>
      </c>
      <c r="G9" s="36" t="s">
        <v>432</v>
      </c>
      <c r="H9" s="36" t="s">
        <v>433</v>
      </c>
      <c r="I9" s="20"/>
      <c r="J9" s="25">
        <v>10</v>
      </c>
      <c r="K9" s="20"/>
      <c r="M9" s="20"/>
    </row>
    <row r="10" spans="4:13" ht="12.75">
      <c r="D10" s="95" t="s">
        <v>722</v>
      </c>
      <c r="G10" s="36" t="s">
        <v>434</v>
      </c>
      <c r="H10" s="36" t="s">
        <v>580</v>
      </c>
      <c r="I10" s="20"/>
      <c r="J10" s="25">
        <v>9</v>
      </c>
      <c r="K10" s="20"/>
      <c r="M10" s="20"/>
    </row>
    <row r="11" spans="4:11" ht="12.75">
      <c r="D11" s="63" t="s">
        <v>720</v>
      </c>
      <c r="G11" s="36" t="s">
        <v>435</v>
      </c>
      <c r="H11" s="36" t="s">
        <v>436</v>
      </c>
      <c r="I11" s="20"/>
      <c r="J11" s="25">
        <v>8</v>
      </c>
      <c r="K11" s="20"/>
    </row>
    <row r="12" spans="4:11" ht="12.75">
      <c r="D12" s="22" t="s">
        <v>670</v>
      </c>
      <c r="G12" s="36" t="s">
        <v>437</v>
      </c>
      <c r="H12" s="36" t="s">
        <v>438</v>
      </c>
      <c r="I12" s="20"/>
      <c r="J12" s="25">
        <v>7</v>
      </c>
      <c r="K12" s="20"/>
    </row>
    <row r="13" spans="4:11" ht="12.75">
      <c r="D13" s="95" t="s">
        <v>756</v>
      </c>
      <c r="G13" s="36" t="s">
        <v>439</v>
      </c>
      <c r="H13" s="36" t="s">
        <v>440</v>
      </c>
      <c r="I13" s="20"/>
      <c r="J13" s="25">
        <v>6</v>
      </c>
      <c r="K13" s="20"/>
    </row>
    <row r="14" spans="4:11" ht="12.75">
      <c r="D14" s="63" t="s">
        <v>725</v>
      </c>
      <c r="G14" s="36" t="s">
        <v>441</v>
      </c>
      <c r="H14" s="36" t="s">
        <v>729</v>
      </c>
      <c r="I14" s="20"/>
      <c r="J14" s="25">
        <v>5</v>
      </c>
      <c r="K14" s="20"/>
    </row>
    <row r="15" spans="4:11" ht="12.75">
      <c r="D15" s="95" t="s">
        <v>724</v>
      </c>
      <c r="G15" s="36" t="s">
        <v>442</v>
      </c>
      <c r="H15" s="36" t="s">
        <v>762</v>
      </c>
      <c r="I15" s="20"/>
      <c r="J15" s="25">
        <v>4</v>
      </c>
      <c r="K15" s="20"/>
    </row>
    <row r="16" spans="4:11" ht="12.75">
      <c r="D16" s="95" t="s">
        <v>726</v>
      </c>
      <c r="G16" s="36" t="s">
        <v>443</v>
      </c>
      <c r="H16" s="36" t="s">
        <v>884</v>
      </c>
      <c r="I16" s="20"/>
      <c r="J16" s="25">
        <v>3</v>
      </c>
      <c r="K16" s="20"/>
    </row>
    <row r="17" spans="4:11" ht="12.75">
      <c r="D17" t="s">
        <v>730</v>
      </c>
      <c r="G17" s="36" t="s">
        <v>444</v>
      </c>
      <c r="H17" s="36" t="s">
        <v>730</v>
      </c>
      <c r="I17" s="20"/>
      <c r="J17" s="25">
        <v>2</v>
      </c>
      <c r="K17" s="20"/>
    </row>
    <row r="18" ht="12">
      <c r="I18" s="22"/>
    </row>
    <row r="19" ht="12">
      <c r="I19" s="22"/>
    </row>
    <row r="20" spans="2:9" ht="16.5">
      <c r="B20" s="1" t="s">
        <v>812</v>
      </c>
      <c r="E20" s="1" t="s">
        <v>813</v>
      </c>
      <c r="H20" s="1" t="s">
        <v>820</v>
      </c>
      <c r="I20" s="22"/>
    </row>
    <row r="21" spans="2:9" ht="16.5">
      <c r="B21" s="1"/>
      <c r="E21" s="1"/>
      <c r="I21" s="22"/>
    </row>
    <row r="22" spans="2:10" ht="12.75">
      <c r="B22" s="36" t="str">
        <f>D7</f>
        <v>Gislaved VK 96-1</v>
      </c>
      <c r="C22" s="36"/>
      <c r="D22" s="36"/>
      <c r="E22" s="36" t="str">
        <f>D8</f>
        <v>Smålandsstenar F17</v>
      </c>
      <c r="F22" s="36"/>
      <c r="G22" s="36"/>
      <c r="H22" s="36" t="str">
        <f>D9</f>
        <v>VK Veddige Blå</v>
      </c>
      <c r="I22" s="123"/>
      <c r="J22" s="36"/>
    </row>
    <row r="23" spans="2:10" ht="12.75">
      <c r="B23" s="36" t="str">
        <f>D12</f>
        <v>Värnamo F17</v>
      </c>
      <c r="C23" s="36"/>
      <c r="D23" s="36"/>
      <c r="E23" s="36" t="str">
        <f>D11</f>
        <v>VK Veddige Gul</v>
      </c>
      <c r="F23" s="36"/>
      <c r="G23" s="36"/>
      <c r="H23" s="36" t="str">
        <f>D10</f>
        <v>Gislaved VK 97-1</v>
      </c>
      <c r="I23" s="123"/>
      <c r="J23" s="36"/>
    </row>
    <row r="24" spans="2:10" ht="12.75">
      <c r="B24" s="36" t="str">
        <f>D13</f>
        <v>GVK98-1</v>
      </c>
      <c r="C24" s="36"/>
      <c r="D24" s="36"/>
      <c r="E24" s="36" t="str">
        <f>D14</f>
        <v>Falkenberg VBK</v>
      </c>
      <c r="F24" s="36"/>
      <c r="G24" s="36"/>
      <c r="H24" s="36" t="str">
        <f>D15</f>
        <v>Gislaved VK 97-2</v>
      </c>
      <c r="I24" s="123"/>
      <c r="J24" s="36"/>
    </row>
    <row r="25" spans="2:10" ht="12.75">
      <c r="B25" s="36"/>
      <c r="C25" s="36"/>
      <c r="D25" s="36"/>
      <c r="E25" s="36" t="str">
        <f>D17</f>
        <v>Warberg</v>
      </c>
      <c r="F25" s="36"/>
      <c r="G25" s="36"/>
      <c r="H25" s="36" t="str">
        <f>D16</f>
        <v>Eneryda Volley</v>
      </c>
      <c r="I25" s="123"/>
      <c r="J25" s="36"/>
    </row>
    <row r="26" spans="2:10" ht="12.75">
      <c r="B26" s="36"/>
      <c r="C26" s="36"/>
      <c r="D26" s="36"/>
      <c r="E26" s="36"/>
      <c r="F26" s="36"/>
      <c r="G26" s="36"/>
      <c r="H26" s="36"/>
      <c r="I26" s="123"/>
      <c r="J26" s="36"/>
    </row>
    <row r="27" ht="12">
      <c r="I27" s="22"/>
    </row>
    <row r="28" ht="12">
      <c r="I28" s="22"/>
    </row>
    <row r="29" spans="5:9" ht="16.5">
      <c r="E29" s="15" t="s">
        <v>814</v>
      </c>
      <c r="I29" s="22"/>
    </row>
    <row r="30" spans="4:9" ht="16.5">
      <c r="D30" s="1"/>
      <c r="I30" s="22"/>
    </row>
    <row r="31" spans="2:9" ht="16.5">
      <c r="B31" s="115" t="s">
        <v>812</v>
      </c>
      <c r="D31" s="1"/>
      <c r="I31" s="22"/>
    </row>
    <row r="32" spans="4:9" ht="16.5">
      <c r="D32" s="1"/>
      <c r="I32" s="22"/>
    </row>
    <row r="33" spans="1:17" ht="15">
      <c r="A33" s="116" t="s">
        <v>815</v>
      </c>
      <c r="B33" s="116" t="s">
        <v>825</v>
      </c>
      <c r="C33" s="9" t="s">
        <v>816</v>
      </c>
      <c r="D33" s="13"/>
      <c r="E33" s="9" t="s">
        <v>817</v>
      </c>
      <c r="F33" s="13"/>
      <c r="G33" s="9"/>
      <c r="H33" s="117" t="s">
        <v>819</v>
      </c>
      <c r="I33" s="13"/>
      <c r="J33" s="13"/>
      <c r="K33" s="13"/>
      <c r="L33" s="13"/>
      <c r="M33" s="13"/>
      <c r="N33" s="13"/>
      <c r="O33" s="13"/>
      <c r="P33" s="13"/>
      <c r="Q33" s="13"/>
    </row>
    <row r="34" spans="1:8" ht="12">
      <c r="A34" s="20"/>
      <c r="B34" s="20"/>
      <c r="C34" s="20"/>
      <c r="D34" s="20"/>
      <c r="E34" s="20"/>
      <c r="F34" s="20"/>
      <c r="G34" s="20"/>
      <c r="H34" s="143"/>
    </row>
    <row r="35" spans="1:15" ht="15">
      <c r="A35" s="152">
        <v>1</v>
      </c>
      <c r="B35" s="20"/>
      <c r="C35" s="20" t="str">
        <f>$D$13</f>
        <v>GVK98-1</v>
      </c>
      <c r="D35" s="20"/>
      <c r="E35" s="20" t="str">
        <f>$D$7</f>
        <v>Gislaved VK 96-1</v>
      </c>
      <c r="F35" s="20"/>
      <c r="G35" s="12"/>
      <c r="H35" s="83" t="s">
        <v>875</v>
      </c>
      <c r="I35" t="s">
        <v>445</v>
      </c>
      <c r="M35" t="s">
        <v>446</v>
      </c>
      <c r="N35">
        <v>4</v>
      </c>
      <c r="O35">
        <v>41</v>
      </c>
    </row>
    <row r="36" spans="1:15" ht="15">
      <c r="A36" s="152"/>
      <c r="B36" s="20"/>
      <c r="C36" s="20"/>
      <c r="D36" s="20"/>
      <c r="E36" s="20"/>
      <c r="F36" s="20"/>
      <c r="G36" s="12"/>
      <c r="H36" s="83"/>
      <c r="M36" t="s">
        <v>762</v>
      </c>
      <c r="O36">
        <v>-27</v>
      </c>
    </row>
    <row r="37" spans="1:15" ht="15">
      <c r="A37" s="152">
        <v>2</v>
      </c>
      <c r="B37" s="20"/>
      <c r="C37" s="20" t="str">
        <f>$D$12</f>
        <v>Värnamo F17</v>
      </c>
      <c r="D37" s="20"/>
      <c r="E37" s="20" t="str">
        <f>$D$13</f>
        <v>GVK98-1</v>
      </c>
      <c r="F37" s="20"/>
      <c r="G37" s="12"/>
      <c r="H37" s="83" t="s">
        <v>875</v>
      </c>
      <c r="I37" t="s">
        <v>447</v>
      </c>
      <c r="M37" t="s">
        <v>448</v>
      </c>
      <c r="N37">
        <v>2</v>
      </c>
      <c r="O37">
        <v>-14</v>
      </c>
    </row>
    <row r="38" spans="1:8" ht="15">
      <c r="A38" s="152"/>
      <c r="B38" s="20"/>
      <c r="C38" s="20"/>
      <c r="D38" s="20"/>
      <c r="E38" s="20"/>
      <c r="F38" s="20"/>
      <c r="G38" s="12"/>
      <c r="H38" s="83"/>
    </row>
    <row r="39" spans="1:9" ht="15">
      <c r="A39" s="152">
        <v>3</v>
      </c>
      <c r="B39" s="20"/>
      <c r="C39" s="20" t="str">
        <f>$D$7</f>
        <v>Gislaved VK 96-1</v>
      </c>
      <c r="D39" s="20"/>
      <c r="E39" s="20" t="str">
        <f>$D$12</f>
        <v>Värnamo F17</v>
      </c>
      <c r="F39" s="20"/>
      <c r="G39" s="12"/>
      <c r="H39" s="83" t="s">
        <v>876</v>
      </c>
      <c r="I39" s="20" t="s">
        <v>449</v>
      </c>
    </row>
    <row r="40" spans="1:8" ht="16.5">
      <c r="A40" s="8"/>
      <c r="H40" s="83"/>
    </row>
    <row r="41" spans="1:8" ht="16.5">
      <c r="A41" s="8"/>
      <c r="H41" s="22"/>
    </row>
    <row r="42" spans="2:8" ht="16.5">
      <c r="B42" s="115" t="s">
        <v>813</v>
      </c>
      <c r="C42" s="3"/>
      <c r="H42" s="22"/>
    </row>
    <row r="43" ht="12">
      <c r="H43" s="22"/>
    </row>
    <row r="44" spans="1:17" ht="15">
      <c r="A44" s="116" t="s">
        <v>815</v>
      </c>
      <c r="B44" s="116" t="s">
        <v>825</v>
      </c>
      <c r="C44" s="9" t="s">
        <v>816</v>
      </c>
      <c r="D44" s="13"/>
      <c r="E44" s="9" t="s">
        <v>817</v>
      </c>
      <c r="F44" s="13"/>
      <c r="G44" s="9"/>
      <c r="H44" s="117" t="s">
        <v>819</v>
      </c>
      <c r="I44" s="13"/>
      <c r="J44" s="13"/>
      <c r="K44" s="13"/>
      <c r="L44" s="13"/>
      <c r="M44" s="13"/>
      <c r="N44" s="13"/>
      <c r="O44" s="13"/>
      <c r="P44" s="13"/>
      <c r="Q44" s="13"/>
    </row>
    <row r="45" spans="1:8" ht="12">
      <c r="A45" s="20"/>
      <c r="B45" s="20"/>
      <c r="C45" s="20"/>
      <c r="D45" s="20"/>
      <c r="E45" s="20"/>
      <c r="F45" s="20"/>
      <c r="G45" s="20"/>
      <c r="H45" s="143"/>
    </row>
    <row r="46" spans="1:15" ht="12.75">
      <c r="A46" s="144">
        <v>1</v>
      </c>
      <c r="B46" s="20"/>
      <c r="C46" s="20" t="str">
        <f>$D$8</f>
        <v>Smålandsstenar F17</v>
      </c>
      <c r="D46" s="20"/>
      <c r="E46" s="20" t="str">
        <f>$D$17</f>
        <v>Warberg</v>
      </c>
      <c r="F46" s="20"/>
      <c r="G46" s="12"/>
      <c r="H46" s="83" t="s">
        <v>876</v>
      </c>
      <c r="I46" t="s">
        <v>450</v>
      </c>
      <c r="M46" t="s">
        <v>433</v>
      </c>
      <c r="N46">
        <v>3</v>
      </c>
      <c r="O46">
        <v>9</v>
      </c>
    </row>
    <row r="47" spans="1:17" ht="12.75">
      <c r="A47" s="144"/>
      <c r="B47" s="20"/>
      <c r="C47" s="20"/>
      <c r="D47" s="20"/>
      <c r="E47" s="20"/>
      <c r="F47" s="20"/>
      <c r="G47" s="12"/>
      <c r="H47" s="83"/>
      <c r="M47" t="s">
        <v>451</v>
      </c>
      <c r="N47">
        <v>6</v>
      </c>
      <c r="O47">
        <v>49</v>
      </c>
      <c r="Q47">
        <v>27</v>
      </c>
    </row>
    <row r="48" spans="1:15" ht="12.75">
      <c r="A48" s="144">
        <v>2</v>
      </c>
      <c r="B48" s="20"/>
      <c r="C48" s="20" t="str">
        <f>$D$11</f>
        <v>VK Veddige Gul</v>
      </c>
      <c r="D48" s="20"/>
      <c r="E48" s="20" t="str">
        <f>$D$14</f>
        <v>Falkenberg VBK</v>
      </c>
      <c r="F48" s="20"/>
      <c r="G48" s="12"/>
      <c r="H48" s="83" t="s">
        <v>876</v>
      </c>
      <c r="I48" t="s">
        <v>452</v>
      </c>
      <c r="M48" t="s">
        <v>453</v>
      </c>
      <c r="N48">
        <v>3</v>
      </c>
      <c r="O48">
        <v>2</v>
      </c>
    </row>
    <row r="49" spans="1:16" ht="12.75">
      <c r="A49" s="144"/>
      <c r="B49" s="20"/>
      <c r="C49" s="20"/>
      <c r="D49" s="20"/>
      <c r="E49" s="20"/>
      <c r="F49" s="20"/>
      <c r="G49" s="12"/>
      <c r="H49" s="83"/>
      <c r="M49" t="s">
        <v>730</v>
      </c>
      <c r="O49">
        <v>-60</v>
      </c>
      <c r="P49">
        <v>4</v>
      </c>
    </row>
    <row r="50" spans="1:9" ht="12.75">
      <c r="A50" s="144">
        <v>3</v>
      </c>
      <c r="B50" s="20"/>
      <c r="C50" s="20" t="str">
        <f>$D$14</f>
        <v>Falkenberg VBK</v>
      </c>
      <c r="D50" s="20"/>
      <c r="E50" s="20" t="str">
        <f>$D$8</f>
        <v>Smålandsstenar F17</v>
      </c>
      <c r="F50" s="20"/>
      <c r="G50" s="12"/>
      <c r="H50" s="83" t="s">
        <v>786</v>
      </c>
      <c r="I50" t="s">
        <v>525</v>
      </c>
    </row>
    <row r="51" spans="1:8" ht="12.75">
      <c r="A51" s="144"/>
      <c r="B51" s="20"/>
      <c r="C51" s="20"/>
      <c r="D51" s="20"/>
      <c r="E51" s="20"/>
      <c r="F51" s="20"/>
      <c r="G51" s="12"/>
      <c r="H51" s="83"/>
    </row>
    <row r="52" spans="1:9" ht="12.75">
      <c r="A52" s="144">
        <v>4</v>
      </c>
      <c r="B52" s="20"/>
      <c r="C52" s="20" t="str">
        <f>$D$17</f>
        <v>Warberg</v>
      </c>
      <c r="D52" s="20"/>
      <c r="E52" s="20" t="str">
        <f>$D$11</f>
        <v>VK Veddige Gul</v>
      </c>
      <c r="F52" s="20"/>
      <c r="G52" s="12"/>
      <c r="H52" s="83" t="s">
        <v>875</v>
      </c>
      <c r="I52" t="s">
        <v>454</v>
      </c>
    </row>
    <row r="53" spans="1:8" ht="12.75">
      <c r="A53" s="144"/>
      <c r="B53" s="20"/>
      <c r="C53" s="20"/>
      <c r="D53" s="20"/>
      <c r="E53" s="20"/>
      <c r="F53" s="20"/>
      <c r="G53" s="12"/>
      <c r="H53" s="83"/>
    </row>
    <row r="54" spans="1:9" ht="12.75">
      <c r="A54" s="144">
        <v>5</v>
      </c>
      <c r="B54" s="20"/>
      <c r="C54" s="20" t="str">
        <f>$D$14</f>
        <v>Falkenberg VBK</v>
      </c>
      <c r="D54" s="20"/>
      <c r="E54" s="20" t="str">
        <f>$D$17</f>
        <v>Warberg</v>
      </c>
      <c r="F54" s="20"/>
      <c r="G54" s="12"/>
      <c r="H54" s="83" t="s">
        <v>876</v>
      </c>
      <c r="I54" t="s">
        <v>455</v>
      </c>
    </row>
    <row r="55" spans="1:8" ht="12.75">
      <c r="A55" s="144"/>
      <c r="B55" s="20"/>
      <c r="C55" s="20"/>
      <c r="D55" s="20"/>
      <c r="E55" s="20"/>
      <c r="F55" s="20"/>
      <c r="G55" s="12"/>
      <c r="H55" s="83"/>
    </row>
    <row r="56" spans="1:9" ht="12.75">
      <c r="A56" s="144">
        <v>6</v>
      </c>
      <c r="B56" s="20"/>
      <c r="C56" s="20" t="str">
        <f>$D$8</f>
        <v>Smålandsstenar F17</v>
      </c>
      <c r="D56" s="20"/>
      <c r="E56" s="20" t="str">
        <f>$D$11</f>
        <v>VK Veddige Gul</v>
      </c>
      <c r="F56" s="20"/>
      <c r="G56" s="12"/>
      <c r="H56" s="83" t="s">
        <v>875</v>
      </c>
      <c r="I56" s="20" t="s">
        <v>456</v>
      </c>
    </row>
    <row r="57" spans="2:8" ht="12">
      <c r="B57" s="7"/>
      <c r="H57" s="22"/>
    </row>
    <row r="58" spans="2:8" ht="12">
      <c r="B58" s="7"/>
      <c r="H58" s="22"/>
    </row>
    <row r="59" spans="2:8" ht="16.5">
      <c r="B59" s="115" t="s">
        <v>820</v>
      </c>
      <c r="C59" s="3"/>
      <c r="H59" s="22"/>
    </row>
    <row r="60" ht="12">
      <c r="H60" s="22"/>
    </row>
    <row r="61" spans="1:17" ht="15">
      <c r="A61" s="116" t="s">
        <v>815</v>
      </c>
      <c r="B61" s="116" t="s">
        <v>825</v>
      </c>
      <c r="C61" s="9" t="s">
        <v>816</v>
      </c>
      <c r="D61" s="13"/>
      <c r="E61" s="9" t="s">
        <v>817</v>
      </c>
      <c r="F61" s="13"/>
      <c r="G61" s="9"/>
      <c r="H61" s="117" t="s">
        <v>819</v>
      </c>
      <c r="I61" s="13"/>
      <c r="J61" s="13"/>
      <c r="K61" s="13"/>
      <c r="L61" s="13"/>
      <c r="M61" s="13"/>
      <c r="N61" s="13"/>
      <c r="O61" s="13"/>
      <c r="P61" s="13"/>
      <c r="Q61" s="13"/>
    </row>
    <row r="62" spans="1:8" ht="12">
      <c r="A62" s="20"/>
      <c r="B62" s="20"/>
      <c r="C62" s="20"/>
      <c r="D62" s="20"/>
      <c r="E62" s="20"/>
      <c r="F62" s="20"/>
      <c r="G62" s="20"/>
      <c r="H62" s="143"/>
    </row>
    <row r="63" spans="1:17" ht="12.75">
      <c r="A63" s="144">
        <v>1</v>
      </c>
      <c r="B63" s="20"/>
      <c r="C63" s="20" t="str">
        <f>$D$9</f>
        <v>VK Veddige Blå</v>
      </c>
      <c r="D63" s="20"/>
      <c r="E63" s="20" t="str">
        <f>$D$16</f>
        <v>Eneryda Volley</v>
      </c>
      <c r="F63" s="20"/>
      <c r="G63" s="20"/>
      <c r="H63" s="83" t="s">
        <v>876</v>
      </c>
      <c r="I63" t="s">
        <v>457</v>
      </c>
      <c r="M63" t="s">
        <v>451</v>
      </c>
      <c r="N63">
        <v>6</v>
      </c>
      <c r="O63">
        <v>55</v>
      </c>
      <c r="P63">
        <v>1</v>
      </c>
      <c r="Q63">
        <v>30</v>
      </c>
    </row>
    <row r="64" spans="1:16" ht="12.75">
      <c r="A64" s="144"/>
      <c r="B64" s="20"/>
      <c r="C64" s="20"/>
      <c r="D64" s="20"/>
      <c r="E64" s="20"/>
      <c r="F64" s="20"/>
      <c r="G64" s="20"/>
      <c r="H64" s="83"/>
      <c r="M64" t="s">
        <v>582</v>
      </c>
      <c r="N64">
        <v>2</v>
      </c>
      <c r="O64">
        <v>-14</v>
      </c>
      <c r="P64">
        <v>2</v>
      </c>
    </row>
    <row r="65" spans="1:16" ht="12.75">
      <c r="A65" s="144">
        <v>2</v>
      </c>
      <c r="B65" s="20"/>
      <c r="C65" s="20" t="str">
        <f>$D$10</f>
        <v>Gislaved VK 97-1</v>
      </c>
      <c r="D65" s="20"/>
      <c r="E65" s="20" t="str">
        <f>$D$15</f>
        <v>Gislaved VK 97-2</v>
      </c>
      <c r="F65" s="20"/>
      <c r="G65" s="20"/>
      <c r="H65" s="83" t="s">
        <v>786</v>
      </c>
      <c r="I65" t="s">
        <v>458</v>
      </c>
      <c r="M65" t="s">
        <v>586</v>
      </c>
      <c r="N65">
        <v>2</v>
      </c>
      <c r="O65">
        <v>-20</v>
      </c>
      <c r="P65">
        <v>3</v>
      </c>
    </row>
    <row r="66" spans="1:16" ht="12.75">
      <c r="A66" s="144"/>
      <c r="B66" s="20"/>
      <c r="C66" s="20"/>
      <c r="D66" s="20"/>
      <c r="E66" s="20"/>
      <c r="F66" s="20"/>
      <c r="G66" s="20"/>
      <c r="H66" s="83"/>
      <c r="M66" t="s">
        <v>884</v>
      </c>
      <c r="N66">
        <v>2</v>
      </c>
      <c r="O66">
        <v>-21</v>
      </c>
      <c r="P66">
        <v>4</v>
      </c>
    </row>
    <row r="67" spans="1:9" ht="12.75">
      <c r="A67" s="144">
        <v>3</v>
      </c>
      <c r="B67" s="20"/>
      <c r="C67" s="20" t="str">
        <f>$D$15</f>
        <v>Gislaved VK 97-2</v>
      </c>
      <c r="D67" s="20"/>
      <c r="E67" s="20" t="str">
        <f>$D$9</f>
        <v>VK Veddige Blå</v>
      </c>
      <c r="F67" s="20"/>
      <c r="G67" s="20"/>
      <c r="H67" s="83" t="s">
        <v>875</v>
      </c>
      <c r="I67" t="s">
        <v>459</v>
      </c>
    </row>
    <row r="68" spans="1:8" ht="12.75">
      <c r="A68" s="144"/>
      <c r="B68" s="20"/>
      <c r="C68" s="20"/>
      <c r="D68" s="20"/>
      <c r="E68" s="20"/>
      <c r="F68" s="20"/>
      <c r="G68" s="20"/>
      <c r="H68" s="83"/>
    </row>
    <row r="69" spans="1:9" ht="12.75">
      <c r="A69" s="144">
        <v>4</v>
      </c>
      <c r="B69" s="20"/>
      <c r="C69" s="20" t="str">
        <f>$D$16</f>
        <v>Eneryda Volley</v>
      </c>
      <c r="D69" s="20"/>
      <c r="E69" s="20" t="str">
        <f>$D$10</f>
        <v>Gislaved VK 97-1</v>
      </c>
      <c r="F69" s="20"/>
      <c r="G69" s="20"/>
      <c r="H69" s="83" t="s">
        <v>786</v>
      </c>
      <c r="I69" t="s">
        <v>460</v>
      </c>
    </row>
    <row r="70" spans="1:8" ht="12.75">
      <c r="A70" s="144"/>
      <c r="B70" s="20"/>
      <c r="C70" s="20"/>
      <c r="D70" s="20"/>
      <c r="E70" s="20"/>
      <c r="F70" s="20"/>
      <c r="G70" s="20"/>
      <c r="H70" s="83"/>
    </row>
    <row r="71" spans="1:9" ht="12.75">
      <c r="A71" s="144">
        <v>5</v>
      </c>
      <c r="B71" s="20"/>
      <c r="C71" s="20" t="str">
        <f>$D$15</f>
        <v>Gislaved VK 97-2</v>
      </c>
      <c r="D71" s="20"/>
      <c r="E71" s="20" t="str">
        <f>$D$16</f>
        <v>Eneryda Volley</v>
      </c>
      <c r="F71" s="20"/>
      <c r="G71" s="20"/>
      <c r="H71" s="83" t="s">
        <v>786</v>
      </c>
      <c r="I71" s="20" t="s">
        <v>461</v>
      </c>
    </row>
    <row r="72" spans="1:8" ht="12.75">
      <c r="A72" s="144"/>
      <c r="B72" s="20"/>
      <c r="C72" s="20"/>
      <c r="D72" s="20"/>
      <c r="E72" s="20"/>
      <c r="F72" s="20"/>
      <c r="G72" s="20"/>
      <c r="H72" s="83"/>
    </row>
    <row r="73" spans="1:9" ht="12.75">
      <c r="A73" s="144">
        <v>6</v>
      </c>
      <c r="B73" s="20"/>
      <c r="C73" s="20" t="str">
        <f>$D$9</f>
        <v>VK Veddige Blå</v>
      </c>
      <c r="D73" s="20"/>
      <c r="E73" s="20" t="str">
        <f>$D$10</f>
        <v>Gislaved VK 97-1</v>
      </c>
      <c r="F73" s="20"/>
      <c r="G73" s="20"/>
      <c r="H73" s="83" t="s">
        <v>876</v>
      </c>
      <c r="I73" s="20" t="s">
        <v>462</v>
      </c>
    </row>
    <row r="74" spans="3:8" ht="12">
      <c r="C74" s="20"/>
      <c r="D74" s="20"/>
      <c r="E74" s="20"/>
      <c r="F74" s="20"/>
      <c r="H74" s="22"/>
    </row>
    <row r="75" ht="12">
      <c r="H75" s="22"/>
    </row>
    <row r="76" spans="2:8" ht="16.5">
      <c r="B76" s="3"/>
      <c r="C76" s="9"/>
      <c r="D76" s="115" t="s">
        <v>823</v>
      </c>
      <c r="H76" s="22"/>
    </row>
    <row r="77" spans="2:8" ht="16.5">
      <c r="B77" s="3"/>
      <c r="C77" s="9"/>
      <c r="D77" s="115"/>
      <c r="H77" s="22"/>
    </row>
    <row r="78" spans="2:8" ht="16.5">
      <c r="B78" s="3"/>
      <c r="C78" s="9"/>
      <c r="D78" s="115" t="s">
        <v>691</v>
      </c>
      <c r="H78" s="22"/>
    </row>
    <row r="79" spans="2:8" ht="15">
      <c r="B79" s="3"/>
      <c r="C79" s="9"/>
      <c r="H79" s="22"/>
    </row>
    <row r="80" spans="1:8" ht="15">
      <c r="A80" s="116" t="s">
        <v>815</v>
      </c>
      <c r="B80" s="116" t="s">
        <v>825</v>
      </c>
      <c r="C80" s="9" t="s">
        <v>775</v>
      </c>
      <c r="D80" s="13"/>
      <c r="E80" s="9" t="s">
        <v>776</v>
      </c>
      <c r="F80" s="13"/>
      <c r="G80" s="9"/>
      <c r="H80" s="117" t="s">
        <v>819</v>
      </c>
    </row>
    <row r="81" ht="12">
      <c r="H81" s="22"/>
    </row>
    <row r="82" spans="1:9" ht="15">
      <c r="A82" s="31" t="s">
        <v>463</v>
      </c>
      <c r="B82" s="152"/>
      <c r="C82" s="20" t="s">
        <v>436</v>
      </c>
      <c r="D82" s="20"/>
      <c r="E82" s="20" t="s">
        <v>580</v>
      </c>
      <c r="F82" s="36"/>
      <c r="G82" s="130"/>
      <c r="H82" s="83" t="s">
        <v>875</v>
      </c>
      <c r="I82" s="20" t="s">
        <v>464</v>
      </c>
    </row>
    <row r="83" spans="1:8" ht="15">
      <c r="A83" s="31"/>
      <c r="B83" s="152"/>
      <c r="C83" s="23"/>
      <c r="D83" s="23"/>
      <c r="E83" s="23"/>
      <c r="F83" s="73"/>
      <c r="G83" s="17"/>
      <c r="H83" s="83"/>
    </row>
    <row r="84" spans="1:8" ht="15">
      <c r="A84" s="31"/>
      <c r="B84" s="152"/>
      <c r="C84" s="23"/>
      <c r="D84" s="23"/>
      <c r="E84" s="23"/>
      <c r="F84" s="73"/>
      <c r="G84" s="17"/>
      <c r="H84" s="83"/>
    </row>
    <row r="85" spans="1:9" ht="15">
      <c r="A85" s="31" t="s">
        <v>465</v>
      </c>
      <c r="B85" s="152"/>
      <c r="C85" s="23" t="s">
        <v>438</v>
      </c>
      <c r="D85" s="23"/>
      <c r="E85" s="23" t="s">
        <v>433</v>
      </c>
      <c r="F85" s="73"/>
      <c r="G85" s="17"/>
      <c r="H85" s="83" t="s">
        <v>875</v>
      </c>
      <c r="I85" s="20" t="s">
        <v>466</v>
      </c>
    </row>
    <row r="86" spans="1:8" ht="15">
      <c r="A86" s="31"/>
      <c r="B86" s="152"/>
      <c r="C86" s="23"/>
      <c r="D86" s="23"/>
      <c r="E86" s="23"/>
      <c r="F86" s="73"/>
      <c r="G86" s="17"/>
      <c r="H86" s="83"/>
    </row>
    <row r="87" spans="1:8" ht="15">
      <c r="A87" s="31"/>
      <c r="B87" s="152"/>
      <c r="C87" s="23"/>
      <c r="D87" s="23"/>
      <c r="E87" s="23"/>
      <c r="F87" s="73"/>
      <c r="G87" s="17"/>
      <c r="H87" s="83"/>
    </row>
    <row r="88" spans="1:9" ht="15">
      <c r="A88" s="31" t="s">
        <v>777</v>
      </c>
      <c r="B88" s="152"/>
      <c r="C88" s="23" t="s">
        <v>430</v>
      </c>
      <c r="D88" s="23"/>
      <c r="E88" s="23" t="s">
        <v>580</v>
      </c>
      <c r="F88" s="73"/>
      <c r="G88" s="17"/>
      <c r="H88" s="83" t="s">
        <v>878</v>
      </c>
      <c r="I88" s="20" t="s">
        <v>467</v>
      </c>
    </row>
    <row r="89" spans="1:8" ht="15">
      <c r="A89" s="31"/>
      <c r="B89" s="152"/>
      <c r="C89" s="23"/>
      <c r="D89" s="23"/>
      <c r="E89" s="23"/>
      <c r="F89" s="73"/>
      <c r="G89" s="17"/>
      <c r="H89" s="83"/>
    </row>
    <row r="90" spans="1:8" ht="15">
      <c r="A90" s="31"/>
      <c r="B90" s="152"/>
      <c r="C90" s="23"/>
      <c r="D90" s="23"/>
      <c r="E90" s="23"/>
      <c r="F90" s="73"/>
      <c r="G90" s="17"/>
      <c r="H90" s="83"/>
    </row>
    <row r="91" spans="1:9" ht="15">
      <c r="A91" s="31" t="s">
        <v>778</v>
      </c>
      <c r="B91" s="152"/>
      <c r="C91" s="23" t="s">
        <v>583</v>
      </c>
      <c r="D91" s="23"/>
      <c r="E91" s="23" t="s">
        <v>433</v>
      </c>
      <c r="F91" s="73"/>
      <c r="G91" s="17"/>
      <c r="H91" s="83" t="s">
        <v>878</v>
      </c>
      <c r="I91" s="20" t="s">
        <v>468</v>
      </c>
    </row>
    <row r="92" spans="1:8" ht="15">
      <c r="A92" s="31"/>
      <c r="B92" s="152"/>
      <c r="C92" s="23"/>
      <c r="D92" s="23"/>
      <c r="E92" s="23"/>
      <c r="F92" s="73"/>
      <c r="G92" s="17"/>
      <c r="H92" s="83"/>
    </row>
    <row r="93" spans="1:13" ht="15">
      <c r="A93" s="31"/>
      <c r="B93" s="152"/>
      <c r="C93" s="23"/>
      <c r="D93" s="23"/>
      <c r="E93" s="23"/>
      <c r="F93" s="73"/>
      <c r="G93" s="17"/>
      <c r="H93" s="83"/>
      <c r="L93" s="24"/>
      <c r="M93" s="24"/>
    </row>
    <row r="94" spans="1:13" ht="15">
      <c r="A94" s="31" t="s">
        <v>779</v>
      </c>
      <c r="B94" s="152"/>
      <c r="C94" s="23" t="s">
        <v>436</v>
      </c>
      <c r="D94" s="23"/>
      <c r="E94" s="23" t="s">
        <v>438</v>
      </c>
      <c r="F94" s="73"/>
      <c r="G94" s="17"/>
      <c r="H94" s="83" t="s">
        <v>876</v>
      </c>
      <c r="I94" s="20" t="s">
        <v>469</v>
      </c>
      <c r="L94" s="24"/>
      <c r="M94" s="24"/>
    </row>
    <row r="95" spans="1:13" ht="15">
      <c r="A95" s="31"/>
      <c r="B95" s="152"/>
      <c r="C95" s="23"/>
      <c r="D95" s="23"/>
      <c r="E95" s="23"/>
      <c r="F95" s="73"/>
      <c r="G95" s="17"/>
      <c r="H95" s="83"/>
      <c r="L95" s="24"/>
      <c r="M95" s="24"/>
    </row>
    <row r="96" spans="1:13" ht="15">
      <c r="A96" s="31"/>
      <c r="B96" s="152"/>
      <c r="C96" s="23"/>
      <c r="D96" s="23"/>
      <c r="E96" s="23"/>
      <c r="F96" s="73"/>
      <c r="G96" s="17"/>
      <c r="H96" s="83"/>
      <c r="L96" s="24"/>
      <c r="M96" s="24"/>
    </row>
    <row r="97" spans="1:13" ht="15">
      <c r="A97" s="31" t="s">
        <v>780</v>
      </c>
      <c r="B97" s="152"/>
      <c r="C97" s="23" t="s">
        <v>580</v>
      </c>
      <c r="D97" s="23"/>
      <c r="E97" s="23" t="s">
        <v>433</v>
      </c>
      <c r="F97" s="73"/>
      <c r="G97" s="17"/>
      <c r="H97" s="83" t="s">
        <v>875</v>
      </c>
      <c r="I97" s="20" t="s">
        <v>470</v>
      </c>
      <c r="L97" s="24"/>
      <c r="M97" s="24"/>
    </row>
    <row r="98" spans="1:13" ht="15">
      <c r="A98" s="31"/>
      <c r="B98" s="152"/>
      <c r="C98" s="23"/>
      <c r="D98" s="23"/>
      <c r="E98" s="23"/>
      <c r="F98" s="17"/>
      <c r="G98" s="17"/>
      <c r="H98" s="83"/>
      <c r="L98" s="24"/>
      <c r="M98" s="24"/>
    </row>
    <row r="99" spans="1:13" ht="15">
      <c r="A99" s="31"/>
      <c r="B99" s="152"/>
      <c r="C99" s="20"/>
      <c r="D99" s="20"/>
      <c r="E99" s="20"/>
      <c r="H99" s="83"/>
      <c r="L99" s="24"/>
      <c r="M99" s="24"/>
    </row>
    <row r="100" spans="1:13" ht="15">
      <c r="A100" s="31" t="s">
        <v>612</v>
      </c>
      <c r="B100" s="152"/>
      <c r="C100" s="23" t="s">
        <v>430</v>
      </c>
      <c r="D100" s="23"/>
      <c r="E100" s="23" t="s">
        <v>583</v>
      </c>
      <c r="F100" s="17"/>
      <c r="G100" s="17"/>
      <c r="H100" s="83" t="s">
        <v>878</v>
      </c>
      <c r="I100" t="s">
        <v>471</v>
      </c>
      <c r="L100" s="24"/>
      <c r="M100" s="24"/>
    </row>
    <row r="101" spans="2:13" ht="15">
      <c r="B101" s="152"/>
      <c r="C101" s="17"/>
      <c r="D101" s="17"/>
      <c r="E101" s="17"/>
      <c r="F101" s="17"/>
      <c r="G101" s="17"/>
      <c r="H101" s="22"/>
      <c r="L101" s="24"/>
      <c r="M101" s="24"/>
    </row>
    <row r="102" spans="8:13" ht="12.75">
      <c r="H102" s="22"/>
      <c r="L102" s="24"/>
      <c r="M102" s="24"/>
    </row>
    <row r="103" spans="4:13" ht="16.5">
      <c r="D103" s="115" t="s">
        <v>679</v>
      </c>
      <c r="H103" s="22"/>
      <c r="L103" s="24"/>
      <c r="M103" s="24"/>
    </row>
    <row r="104" spans="8:13" ht="12.75">
      <c r="H104" s="22"/>
      <c r="L104" s="24"/>
      <c r="M104" s="24"/>
    </row>
    <row r="105" spans="1:8" ht="15">
      <c r="A105" s="116" t="s">
        <v>815</v>
      </c>
      <c r="B105" s="116" t="s">
        <v>825</v>
      </c>
      <c r="C105" s="9" t="s">
        <v>775</v>
      </c>
      <c r="D105" s="13"/>
      <c r="E105" s="9" t="s">
        <v>776</v>
      </c>
      <c r="F105" s="13"/>
      <c r="G105" s="9"/>
      <c r="H105" s="117" t="s">
        <v>819</v>
      </c>
    </row>
    <row r="106" ht="12">
      <c r="H106" s="22"/>
    </row>
    <row r="107" spans="1:14" ht="15">
      <c r="A107" s="160" t="s">
        <v>472</v>
      </c>
      <c r="B107" s="152"/>
      <c r="C107" s="20" t="s">
        <v>762</v>
      </c>
      <c r="D107" s="20"/>
      <c r="E107" s="20" t="s">
        <v>729</v>
      </c>
      <c r="F107" s="20"/>
      <c r="G107" s="130"/>
      <c r="H107" s="83" t="s">
        <v>786</v>
      </c>
      <c r="I107" s="20" t="s">
        <v>473</v>
      </c>
      <c r="M107" s="20" t="s">
        <v>440</v>
      </c>
      <c r="N107">
        <v>3</v>
      </c>
    </row>
    <row r="108" spans="1:8" ht="15">
      <c r="A108" s="31"/>
      <c r="B108" s="152"/>
      <c r="C108" s="23"/>
      <c r="D108" s="23"/>
      <c r="E108" s="23"/>
      <c r="F108" s="23"/>
      <c r="G108" s="17"/>
      <c r="H108" s="83"/>
    </row>
    <row r="109" spans="1:14" ht="15">
      <c r="A109" s="31"/>
      <c r="B109" s="152"/>
      <c r="C109" s="23"/>
      <c r="D109" s="23"/>
      <c r="E109" s="23"/>
      <c r="F109" s="23"/>
      <c r="G109" s="17"/>
      <c r="H109" s="83"/>
      <c r="M109" s="20" t="s">
        <v>762</v>
      </c>
      <c r="N109">
        <v>2</v>
      </c>
    </row>
    <row r="110" spans="1:9" ht="15">
      <c r="A110" s="160" t="s">
        <v>472</v>
      </c>
      <c r="B110" s="152"/>
      <c r="C110" s="23" t="s">
        <v>440</v>
      </c>
      <c r="D110" s="23"/>
      <c r="E110" s="23" t="s">
        <v>762</v>
      </c>
      <c r="F110" s="23"/>
      <c r="G110" s="17"/>
      <c r="H110" s="83" t="s">
        <v>876</v>
      </c>
      <c r="I110" s="20" t="s">
        <v>474</v>
      </c>
    </row>
    <row r="111" spans="1:14" ht="15">
      <c r="A111" s="31"/>
      <c r="B111" s="152"/>
      <c r="C111" s="23"/>
      <c r="D111" s="23"/>
      <c r="E111" s="23"/>
      <c r="F111" s="23"/>
      <c r="G111" s="17"/>
      <c r="H111" s="83"/>
      <c r="M111" s="20" t="s">
        <v>729</v>
      </c>
      <c r="N111">
        <v>1</v>
      </c>
    </row>
    <row r="112" spans="1:8" ht="15">
      <c r="A112" s="31"/>
      <c r="B112" s="152"/>
      <c r="C112" s="23"/>
      <c r="D112" s="23"/>
      <c r="E112" s="23"/>
      <c r="F112" s="23"/>
      <c r="G112" s="17"/>
      <c r="H112" s="83"/>
    </row>
    <row r="113" spans="1:9" ht="15">
      <c r="A113" s="160" t="s">
        <v>475</v>
      </c>
      <c r="B113" s="152"/>
      <c r="C113" s="23" t="s">
        <v>884</v>
      </c>
      <c r="D113" s="23"/>
      <c r="E113" s="23" t="s">
        <v>730</v>
      </c>
      <c r="F113" s="23"/>
      <c r="G113" s="17"/>
      <c r="H113" s="83" t="s">
        <v>876</v>
      </c>
      <c r="I113" s="20" t="s">
        <v>476</v>
      </c>
    </row>
    <row r="114" spans="1:8" ht="15">
      <c r="A114" s="31"/>
      <c r="B114" s="152"/>
      <c r="C114" s="23"/>
      <c r="D114" s="23"/>
      <c r="E114" s="23"/>
      <c r="F114" s="23"/>
      <c r="G114" s="17"/>
      <c r="H114" s="83"/>
    </row>
    <row r="115" spans="1:8" ht="12.75">
      <c r="A115" s="31"/>
      <c r="C115" s="20"/>
      <c r="D115" s="20"/>
      <c r="E115" s="20"/>
      <c r="F115" s="20"/>
      <c r="H115" s="83"/>
    </row>
    <row r="116" spans="1:9" ht="12.75">
      <c r="A116" s="31" t="s">
        <v>472</v>
      </c>
      <c r="C116" s="23" t="s">
        <v>440</v>
      </c>
      <c r="D116" s="20"/>
      <c r="E116" s="23" t="s">
        <v>729</v>
      </c>
      <c r="F116" s="20"/>
      <c r="H116" s="83" t="s">
        <v>786</v>
      </c>
      <c r="I116" s="20" t="s">
        <v>477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F1"/>
    </sheetView>
  </sheetViews>
  <sheetFormatPr defaultColWidth="8.8515625" defaultRowHeight="12.75"/>
  <cols>
    <col min="7" max="7" width="14.421875" style="0" customWidth="1"/>
  </cols>
  <sheetData>
    <row r="1" spans="1:9" ht="27.75">
      <c r="A1" s="132" t="s">
        <v>516</v>
      </c>
      <c r="D1" s="159"/>
      <c r="I1" s="22"/>
    </row>
    <row r="2" spans="1:9" ht="12">
      <c r="A2" s="7"/>
      <c r="I2" s="22"/>
    </row>
    <row r="3" spans="1:9" ht="12">
      <c r="A3" s="7"/>
      <c r="I3" s="22"/>
    </row>
    <row r="4" spans="1:9" ht="12.75" thickBot="1">
      <c r="A4" s="7"/>
      <c r="I4" s="22"/>
    </row>
    <row r="5" spans="1:12" ht="16.5">
      <c r="A5" s="7"/>
      <c r="D5" s="2" t="s">
        <v>607</v>
      </c>
      <c r="G5" s="174" t="s">
        <v>428</v>
      </c>
      <c r="H5" s="177"/>
      <c r="I5" s="178"/>
      <c r="J5" s="13" t="s">
        <v>754</v>
      </c>
      <c r="L5" s="13" t="s">
        <v>755</v>
      </c>
    </row>
    <row r="6" spans="1:10" ht="16.5">
      <c r="A6" s="7"/>
      <c r="D6" s="2"/>
      <c r="G6" s="164" t="s">
        <v>519</v>
      </c>
      <c r="H6" s="146" t="s">
        <v>484</v>
      </c>
      <c r="I6" s="165" t="s">
        <v>485</v>
      </c>
      <c r="J6" s="25">
        <v>4</v>
      </c>
    </row>
    <row r="7" spans="1:10" ht="12.75">
      <c r="A7" s="7"/>
      <c r="D7" s="125" t="s">
        <v>519</v>
      </c>
      <c r="E7" s="36"/>
      <c r="G7" s="164" t="s">
        <v>518</v>
      </c>
      <c r="H7" s="146" t="s">
        <v>486</v>
      </c>
      <c r="I7" s="165" t="s">
        <v>487</v>
      </c>
      <c r="J7" s="25">
        <v>2</v>
      </c>
    </row>
    <row r="8" spans="1:12" ht="12.75">
      <c r="A8" s="7"/>
      <c r="D8" s="125" t="s">
        <v>518</v>
      </c>
      <c r="E8" s="36"/>
      <c r="G8" s="164" t="s">
        <v>517</v>
      </c>
      <c r="H8" s="29" t="s">
        <v>486</v>
      </c>
      <c r="I8" s="166" t="s">
        <v>488</v>
      </c>
      <c r="J8" s="25"/>
      <c r="L8" s="25">
        <v>4</v>
      </c>
    </row>
    <row r="9" spans="1:12" ht="13.5" thickBot="1">
      <c r="A9" s="7"/>
      <c r="D9" s="125" t="s">
        <v>517</v>
      </c>
      <c r="E9" s="36"/>
      <c r="G9" s="175" t="s">
        <v>669</v>
      </c>
      <c r="H9" s="167" t="s">
        <v>490</v>
      </c>
      <c r="I9" s="168" t="s">
        <v>491</v>
      </c>
      <c r="J9" s="25"/>
      <c r="L9" s="25">
        <v>2</v>
      </c>
    </row>
    <row r="10" spans="1:9" ht="22.5">
      <c r="A10" s="7"/>
      <c r="C10" s="114"/>
      <c r="D10" s="125" t="s">
        <v>669</v>
      </c>
      <c r="E10" s="36"/>
      <c r="I10" s="22"/>
    </row>
    <row r="11" spans="1:9" ht="22.5">
      <c r="A11" s="7"/>
      <c r="C11" s="114"/>
      <c r="D11" s="125">
        <v>0</v>
      </c>
      <c r="E11" s="36"/>
      <c r="I11" s="22"/>
    </row>
    <row r="12" spans="1:9" ht="22.5">
      <c r="A12" s="7"/>
      <c r="C12" s="114"/>
      <c r="D12" s="161"/>
      <c r="I12" s="22"/>
    </row>
    <row r="13" spans="1:9" ht="22.5">
      <c r="A13" s="7"/>
      <c r="C13" s="114"/>
      <c r="D13" s="161"/>
      <c r="I13" s="22"/>
    </row>
    <row r="14" spans="1:9" ht="22.5">
      <c r="A14" s="7"/>
      <c r="C14" s="114"/>
      <c r="D14" s="161"/>
      <c r="I14" s="22"/>
    </row>
    <row r="15" spans="1:9" ht="16.5">
      <c r="A15" s="7"/>
      <c r="C15" s="8" t="s">
        <v>478</v>
      </c>
      <c r="F15" s="1"/>
      <c r="I15" s="22"/>
    </row>
    <row r="16" spans="1:9" ht="16.5">
      <c r="A16" s="7"/>
      <c r="F16" s="1"/>
      <c r="I16" s="22"/>
    </row>
    <row r="17" spans="1:9" ht="16.5">
      <c r="A17" s="7"/>
      <c r="C17" s="36" t="str">
        <f>D7</f>
        <v>Hylte P17</v>
      </c>
      <c r="D17" s="36"/>
      <c r="F17" s="2"/>
      <c r="I17" s="22"/>
    </row>
    <row r="18" spans="1:9" ht="16.5">
      <c r="A18" s="7"/>
      <c r="C18" s="36" t="str">
        <f>D8</f>
        <v>Falkenberg P17</v>
      </c>
      <c r="D18" s="36"/>
      <c r="F18" s="2"/>
      <c r="I18" s="22"/>
    </row>
    <row r="19" spans="1:9" ht="16.5">
      <c r="A19" s="7"/>
      <c r="C19" s="36" t="str">
        <f>D9</f>
        <v>Moheda P19</v>
      </c>
      <c r="D19" s="36"/>
      <c r="F19" s="2"/>
      <c r="I19" s="22"/>
    </row>
    <row r="20" spans="1:9" ht="16.5">
      <c r="A20" s="7"/>
      <c r="B20" s="2"/>
      <c r="C20" s="36" t="str">
        <f>D10</f>
        <v>Warberg P19</v>
      </c>
      <c r="D20" s="36"/>
      <c r="I20" s="22"/>
    </row>
    <row r="21" spans="1:9" ht="16.5">
      <c r="A21" s="7"/>
      <c r="B21" s="2"/>
      <c r="C21" s="36">
        <f>D11</f>
        <v>0</v>
      </c>
      <c r="D21" s="36"/>
      <c r="F21" s="2"/>
      <c r="I21" s="22"/>
    </row>
    <row r="22" spans="1:9" ht="16.5">
      <c r="A22" s="7"/>
      <c r="D22" s="1"/>
      <c r="I22" s="22"/>
    </row>
    <row r="23" spans="1:9" ht="16.5">
      <c r="A23" s="115"/>
      <c r="I23" s="22"/>
    </row>
    <row r="24" spans="1:9" ht="16.5">
      <c r="A24" s="7"/>
      <c r="D24" s="115" t="s">
        <v>479</v>
      </c>
      <c r="I24" s="22"/>
    </row>
    <row r="25" spans="1:9" ht="12">
      <c r="A25" s="7"/>
      <c r="I25" s="22"/>
    </row>
    <row r="26" spans="1:15" ht="15">
      <c r="A26" s="116" t="s">
        <v>815</v>
      </c>
      <c r="B26" s="116" t="s">
        <v>825</v>
      </c>
      <c r="C26" s="9" t="s">
        <v>775</v>
      </c>
      <c r="D26" s="13"/>
      <c r="E26" s="9" t="s">
        <v>776</v>
      </c>
      <c r="F26" s="13"/>
      <c r="G26" s="9" t="s">
        <v>818</v>
      </c>
      <c r="H26" s="13"/>
      <c r="I26" s="117" t="s">
        <v>819</v>
      </c>
      <c r="J26" s="13"/>
      <c r="K26" s="13"/>
      <c r="L26" s="13"/>
      <c r="M26" s="13"/>
      <c r="N26" s="13"/>
      <c r="O26" s="13"/>
    </row>
    <row r="27" spans="1:9" ht="12">
      <c r="A27" s="144"/>
      <c r="B27" s="144"/>
      <c r="C27" s="20"/>
      <c r="D27" s="20"/>
      <c r="E27" s="20"/>
      <c r="F27" s="20"/>
      <c r="G27" s="20"/>
      <c r="H27" s="20"/>
      <c r="I27" s="143"/>
    </row>
    <row r="28" spans="1:9" ht="15">
      <c r="A28" s="144"/>
      <c r="B28" s="144"/>
      <c r="C28" s="6"/>
      <c r="D28" s="6"/>
      <c r="E28" s="6"/>
      <c r="F28" s="20"/>
      <c r="G28" s="12"/>
      <c r="H28" s="20"/>
      <c r="I28" s="143" t="s">
        <v>480</v>
      </c>
    </row>
    <row r="29" spans="1:9" ht="15">
      <c r="A29" s="144"/>
      <c r="B29" s="144"/>
      <c r="C29" s="6"/>
      <c r="D29" s="6"/>
      <c r="E29" s="6"/>
      <c r="F29" s="20"/>
      <c r="G29" s="12"/>
      <c r="H29" s="20"/>
      <c r="I29" s="143"/>
    </row>
    <row r="30" spans="1:10" ht="12.75">
      <c r="A30" s="144">
        <v>1</v>
      </c>
      <c r="B30" s="144"/>
      <c r="C30" s="20" t="str">
        <f>$D$8</f>
        <v>Falkenberg P17</v>
      </c>
      <c r="D30" s="20"/>
      <c r="E30" s="20" t="str">
        <f>$D$10</f>
        <v>Warberg P19</v>
      </c>
      <c r="F30" s="20"/>
      <c r="G30" s="12" t="s">
        <v>667</v>
      </c>
      <c r="H30" s="20"/>
      <c r="I30" s="83" t="s">
        <v>876</v>
      </c>
      <c r="J30" t="s">
        <v>481</v>
      </c>
    </row>
    <row r="31" spans="1:9" ht="12.75">
      <c r="A31" s="144"/>
      <c r="B31" s="144"/>
      <c r="C31" s="20"/>
      <c r="D31" s="20"/>
      <c r="E31" s="20"/>
      <c r="F31" s="20"/>
      <c r="G31" s="12"/>
      <c r="H31" s="20"/>
      <c r="I31" s="83"/>
    </row>
    <row r="32" spans="1:9" ht="12.75">
      <c r="A32" s="144"/>
      <c r="B32" s="144"/>
      <c r="C32" s="20"/>
      <c r="D32" s="20"/>
      <c r="E32" s="20"/>
      <c r="F32" s="20"/>
      <c r="G32" s="12"/>
      <c r="H32" s="20"/>
      <c r="I32" s="83" t="s">
        <v>480</v>
      </c>
    </row>
    <row r="33" spans="1:9" ht="12.75">
      <c r="A33" s="144"/>
      <c r="B33" s="144"/>
      <c r="C33" s="20"/>
      <c r="D33" s="20"/>
      <c r="E33" s="20"/>
      <c r="F33" s="20"/>
      <c r="G33" s="12"/>
      <c r="H33" s="20"/>
      <c r="I33" s="83"/>
    </row>
    <row r="34" spans="1:10" ht="12.75">
      <c r="A34" s="144">
        <v>3</v>
      </c>
      <c r="B34" s="144"/>
      <c r="C34" s="20" t="str">
        <f>$D$10</f>
        <v>Warberg P19</v>
      </c>
      <c r="D34" s="20"/>
      <c r="E34" s="20" t="str">
        <f>$C$17</f>
        <v>Hylte P17</v>
      </c>
      <c r="F34" s="20"/>
      <c r="G34" s="12" t="s">
        <v>729</v>
      </c>
      <c r="H34" s="20"/>
      <c r="I34" s="83" t="s">
        <v>875</v>
      </c>
      <c r="J34" t="s">
        <v>482</v>
      </c>
    </row>
    <row r="35" spans="1:9" ht="12.75">
      <c r="A35" s="144"/>
      <c r="B35" s="144"/>
      <c r="C35" s="20"/>
      <c r="D35" s="20"/>
      <c r="E35" s="20"/>
      <c r="F35" s="20"/>
      <c r="G35" s="12"/>
      <c r="H35" s="20"/>
      <c r="I35" s="83"/>
    </row>
    <row r="36" spans="1:10" ht="12.75">
      <c r="A36" s="144">
        <v>4</v>
      </c>
      <c r="B36" s="144"/>
      <c r="C36" s="20" t="str">
        <f>$D$9</f>
        <v>Moheda P19</v>
      </c>
      <c r="D36" s="20"/>
      <c r="E36" s="20" t="str">
        <f>$D$8</f>
        <v>Falkenberg P17</v>
      </c>
      <c r="F36" s="20"/>
      <c r="G36" s="12" t="str">
        <f>$D$10</f>
        <v>Warberg P19</v>
      </c>
      <c r="H36" s="20"/>
      <c r="I36" s="83" t="s">
        <v>877</v>
      </c>
      <c r="J36" t="s">
        <v>483</v>
      </c>
    </row>
    <row r="37" spans="1:9" ht="12.75">
      <c r="A37" s="144"/>
      <c r="B37" s="144"/>
      <c r="C37" s="20"/>
      <c r="D37" s="20"/>
      <c r="E37" s="20"/>
      <c r="F37" s="20"/>
      <c r="G37" s="12"/>
      <c r="H37" s="20"/>
      <c r="I37" s="83"/>
    </row>
    <row r="38" spans="1:9" ht="12.75">
      <c r="A38" s="144"/>
      <c r="B38" s="144"/>
      <c r="C38" s="20"/>
      <c r="D38" s="20"/>
      <c r="E38" s="20"/>
      <c r="F38" s="20"/>
      <c r="G38" s="12"/>
      <c r="H38" s="20"/>
      <c r="I38" s="83" t="s">
        <v>480</v>
      </c>
    </row>
    <row r="39" spans="1:9" ht="12.75">
      <c r="A39" s="7"/>
      <c r="B39" s="7"/>
      <c r="C39" s="20"/>
      <c r="D39" s="20"/>
      <c r="E39" s="20"/>
      <c r="F39" s="20"/>
      <c r="G39" s="12"/>
      <c r="I39" s="83"/>
    </row>
    <row r="40" spans="1:10" ht="12.75">
      <c r="A40" s="7">
        <v>2</v>
      </c>
      <c r="B40" s="7"/>
      <c r="C40" s="20" t="str">
        <f>$C$17</f>
        <v>Hylte P17</v>
      </c>
      <c r="D40" s="20"/>
      <c r="E40" s="20" t="str">
        <f>$D$9</f>
        <v>Moheda P19</v>
      </c>
      <c r="F40" s="20"/>
      <c r="G40" s="12" t="str">
        <f>$D$10</f>
        <v>Warberg P19</v>
      </c>
      <c r="I40" s="83" t="s">
        <v>878</v>
      </c>
      <c r="J40" t="s">
        <v>489</v>
      </c>
    </row>
    <row r="41" spans="1:9" ht="12.75">
      <c r="A41" s="7"/>
      <c r="C41" s="20"/>
      <c r="D41" s="20"/>
      <c r="E41" s="20"/>
      <c r="F41" s="20"/>
      <c r="G41" s="12"/>
      <c r="I41" s="83"/>
    </row>
    <row r="42" spans="1:9" ht="12.75">
      <c r="A42" s="7"/>
      <c r="C42" s="20"/>
      <c r="D42" s="20"/>
      <c r="E42" s="20"/>
      <c r="F42" s="20"/>
      <c r="G42" s="12" t="s">
        <v>829</v>
      </c>
      <c r="I42" s="83" t="s">
        <v>480</v>
      </c>
    </row>
    <row r="43" spans="1:9" ht="12.75">
      <c r="A43" s="7"/>
      <c r="C43" s="20"/>
      <c r="D43" s="20"/>
      <c r="E43" s="20"/>
      <c r="F43" s="20"/>
      <c r="G43" s="12"/>
      <c r="I43" s="83"/>
    </row>
    <row r="44" spans="1:10" ht="12.75">
      <c r="A44" s="7">
        <v>5</v>
      </c>
      <c r="C44" s="20" t="str">
        <f>$D$10</f>
        <v>Warberg P19</v>
      </c>
      <c r="D44" s="20"/>
      <c r="E44" s="20" t="str">
        <f>$D$9</f>
        <v>Moheda P19</v>
      </c>
      <c r="F44" s="20"/>
      <c r="G44" s="12" t="s">
        <v>898</v>
      </c>
      <c r="I44" s="83" t="s">
        <v>875</v>
      </c>
      <c r="J44" t="s">
        <v>492</v>
      </c>
    </row>
    <row r="45" spans="1:9" ht="12.75">
      <c r="A45" s="7"/>
      <c r="C45" s="20"/>
      <c r="D45" s="20"/>
      <c r="E45" s="171"/>
      <c r="F45" s="20"/>
      <c r="G45" s="12"/>
      <c r="I45" s="83"/>
    </row>
    <row r="46" spans="1:10" ht="12.75">
      <c r="A46" s="7">
        <v>6</v>
      </c>
      <c r="C46" s="20" t="str">
        <f>$C$17</f>
        <v>Hylte P17</v>
      </c>
      <c r="D46" s="20"/>
      <c r="E46" s="20" t="str">
        <f>$D$8</f>
        <v>Falkenberg P17</v>
      </c>
      <c r="F46" s="20"/>
      <c r="G46" s="12" t="str">
        <f>$D$9</f>
        <v>Moheda P19</v>
      </c>
      <c r="I46" s="83" t="s">
        <v>876</v>
      </c>
      <c r="J46" s="20" t="s">
        <v>493</v>
      </c>
    </row>
    <row r="47" spans="1:9" ht="15">
      <c r="A47" s="7"/>
      <c r="C47" s="6"/>
      <c r="D47" s="6"/>
      <c r="E47" s="6"/>
      <c r="G47" s="12"/>
      <c r="I47" s="22"/>
    </row>
    <row r="48" spans="1:9" ht="15">
      <c r="A48" s="7"/>
      <c r="C48" s="6"/>
      <c r="D48" s="6"/>
      <c r="E48" s="6"/>
      <c r="G48" s="12"/>
      <c r="I48" s="22"/>
    </row>
    <row r="49" spans="1:9" ht="15">
      <c r="A49" s="7"/>
      <c r="D49" s="11" t="s">
        <v>494</v>
      </c>
      <c r="I49" s="22"/>
    </row>
    <row r="50" spans="1:9" ht="12">
      <c r="A50" s="7"/>
      <c r="D50" s="169" t="s">
        <v>495</v>
      </c>
      <c r="E50" s="169"/>
      <c r="F50" s="169" t="s">
        <v>822</v>
      </c>
      <c r="G50" s="169" t="s">
        <v>496</v>
      </c>
      <c r="H50" s="169" t="s">
        <v>497</v>
      </c>
      <c r="I50" s="22"/>
    </row>
    <row r="51" spans="1:9" ht="16.5">
      <c r="A51" s="7"/>
      <c r="C51" s="115">
        <v>1</v>
      </c>
      <c r="D51" s="20" t="s">
        <v>519</v>
      </c>
      <c r="F51">
        <v>6</v>
      </c>
      <c r="I51" s="22"/>
    </row>
    <row r="52" spans="1:9" ht="16.5">
      <c r="A52" s="7"/>
      <c r="C52" s="115">
        <v>2</v>
      </c>
      <c r="D52" s="20" t="s">
        <v>518</v>
      </c>
      <c r="F52">
        <v>4</v>
      </c>
      <c r="I52" s="22"/>
    </row>
    <row r="53" spans="1:9" ht="16.5">
      <c r="A53" s="7"/>
      <c r="C53" s="115">
        <v>3</v>
      </c>
      <c r="D53" s="20" t="s">
        <v>517</v>
      </c>
      <c r="F53">
        <v>2</v>
      </c>
      <c r="G53" s="170"/>
      <c r="I53" s="22"/>
    </row>
    <row r="54" spans="1:9" ht="16.5">
      <c r="A54" s="7"/>
      <c r="C54" s="115">
        <v>4</v>
      </c>
      <c r="D54" s="20" t="s">
        <v>669</v>
      </c>
      <c r="F54">
        <v>0</v>
      </c>
      <c r="G54" s="20"/>
      <c r="I54" s="22"/>
    </row>
    <row r="55" spans="1:9" ht="16.5">
      <c r="A55" s="7"/>
      <c r="C55" s="115">
        <v>5</v>
      </c>
      <c r="I55" s="2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M24" sqref="M24"/>
    </sheetView>
  </sheetViews>
  <sheetFormatPr defaultColWidth="8.8515625" defaultRowHeight="12.75"/>
  <sheetData>
    <row r="1" spans="1:9" s="2" customFormat="1" ht="16.5">
      <c r="A1" s="132" t="s">
        <v>513</v>
      </c>
      <c r="I1" s="133"/>
    </row>
    <row r="2" ht="12">
      <c r="I2" s="22"/>
    </row>
    <row r="3" ht="12">
      <c r="I3" s="22"/>
    </row>
    <row r="4" ht="12.75" thickBot="1">
      <c r="I4" s="22"/>
    </row>
    <row r="5" spans="3:10" ht="16.5">
      <c r="C5" s="1"/>
      <c r="D5" s="8" t="s">
        <v>607</v>
      </c>
      <c r="F5" s="1"/>
      <c r="G5" s="174" t="s">
        <v>428</v>
      </c>
      <c r="H5" s="162"/>
      <c r="I5" s="163"/>
      <c r="J5" s="20" t="s">
        <v>757</v>
      </c>
    </row>
    <row r="6" spans="3:10" ht="16.5">
      <c r="C6" s="1"/>
      <c r="F6" s="1"/>
      <c r="G6" s="164" t="s">
        <v>762</v>
      </c>
      <c r="H6" s="146" t="s">
        <v>504</v>
      </c>
      <c r="I6" s="165" t="s">
        <v>505</v>
      </c>
      <c r="J6" s="25">
        <v>6</v>
      </c>
    </row>
    <row r="7" spans="3:10" ht="16.5">
      <c r="C7" s="2"/>
      <c r="D7" s="6" t="s">
        <v>665</v>
      </c>
      <c r="E7" s="6"/>
      <c r="F7" s="6"/>
      <c r="G7" s="164" t="s">
        <v>499</v>
      </c>
      <c r="H7" s="146" t="s">
        <v>507</v>
      </c>
      <c r="I7" s="165" t="s">
        <v>508</v>
      </c>
      <c r="J7" s="25">
        <v>4</v>
      </c>
    </row>
    <row r="8" spans="3:10" ht="16.5">
      <c r="C8" s="2"/>
      <c r="D8" s="6" t="s">
        <v>498</v>
      </c>
      <c r="E8" s="6"/>
      <c r="F8" s="6"/>
      <c r="G8" s="164" t="s">
        <v>509</v>
      </c>
      <c r="H8" s="146" t="s">
        <v>510</v>
      </c>
      <c r="I8" s="165" t="s">
        <v>488</v>
      </c>
      <c r="J8" s="25">
        <v>3</v>
      </c>
    </row>
    <row r="9" spans="3:10" ht="18" thickBot="1">
      <c r="C9" s="2"/>
      <c r="D9" s="6" t="s">
        <v>499</v>
      </c>
      <c r="E9" s="6"/>
      <c r="F9" s="6"/>
      <c r="G9" s="175" t="s">
        <v>790</v>
      </c>
      <c r="H9" s="146" t="s">
        <v>512</v>
      </c>
      <c r="I9" s="165" t="s">
        <v>491</v>
      </c>
      <c r="J9" s="25">
        <v>2</v>
      </c>
    </row>
    <row r="10" spans="2:9" ht="16.5">
      <c r="B10" s="2"/>
      <c r="C10" s="2"/>
      <c r="D10" s="6" t="s">
        <v>790</v>
      </c>
      <c r="E10" s="6"/>
      <c r="F10" s="6"/>
      <c r="I10" s="22"/>
    </row>
    <row r="11" spans="2:9" ht="16.5">
      <c r="B11" s="2"/>
      <c r="C11" s="2"/>
      <c r="D11" s="6"/>
      <c r="E11" s="6"/>
      <c r="F11" s="6"/>
      <c r="I11" s="22"/>
    </row>
    <row r="12" spans="2:9" ht="16.5">
      <c r="B12" s="2"/>
      <c r="C12" s="2"/>
      <c r="D12" s="2"/>
      <c r="I12" s="22"/>
    </row>
    <row r="13" spans="2:9" ht="16.5">
      <c r="B13" s="2"/>
      <c r="C13" s="2"/>
      <c r="D13" s="2"/>
      <c r="I13" s="22"/>
    </row>
    <row r="14" spans="2:9" ht="21">
      <c r="B14" s="2"/>
      <c r="D14" s="172"/>
      <c r="F14" s="2"/>
      <c r="I14" s="22"/>
    </row>
    <row r="15" ht="12">
      <c r="I15" s="22"/>
    </row>
    <row r="16" ht="12">
      <c r="I16" s="22"/>
    </row>
    <row r="17" spans="3:9" ht="16.5">
      <c r="C17" s="8" t="s">
        <v>478</v>
      </c>
      <c r="I17" s="22"/>
    </row>
    <row r="18" ht="12">
      <c r="I18" s="22"/>
    </row>
    <row r="19" spans="3:9" ht="15">
      <c r="C19" s="173" t="str">
        <f>D7</f>
        <v>Värnamo F19</v>
      </c>
      <c r="I19" s="22"/>
    </row>
    <row r="20" spans="3:9" ht="15">
      <c r="C20" s="6" t="str">
        <f>D8</f>
        <v>SVK F19</v>
      </c>
      <c r="I20" s="22"/>
    </row>
    <row r="21" spans="3:9" ht="15">
      <c r="C21" s="6" t="str">
        <f>D9</f>
        <v>Hestra</v>
      </c>
      <c r="I21" s="22"/>
    </row>
    <row r="22" spans="3:9" ht="15">
      <c r="C22" s="6" t="str">
        <f>D10</f>
        <v>Ljungby</v>
      </c>
      <c r="I22" s="22"/>
    </row>
    <row r="23" spans="4:9" ht="16.5">
      <c r="D23" s="1"/>
      <c r="I23" s="22"/>
    </row>
    <row r="24" spans="1:9" ht="16.5">
      <c r="A24" s="8"/>
      <c r="I24" s="22"/>
    </row>
    <row r="25" spans="2:9" ht="16.5">
      <c r="B25" s="8" t="s">
        <v>829</v>
      </c>
      <c r="D25" s="115"/>
      <c r="I25" s="22"/>
    </row>
    <row r="26" ht="12">
      <c r="I26" s="22"/>
    </row>
    <row r="27" spans="1:14" ht="15">
      <c r="A27" s="116" t="s">
        <v>815</v>
      </c>
      <c r="B27" s="116" t="s">
        <v>825</v>
      </c>
      <c r="C27" s="9" t="s">
        <v>775</v>
      </c>
      <c r="D27" s="13"/>
      <c r="E27" s="9" t="s">
        <v>776</v>
      </c>
      <c r="F27" s="13"/>
      <c r="G27" s="117" t="s">
        <v>819</v>
      </c>
      <c r="H27" s="13"/>
      <c r="I27" s="13"/>
      <c r="L27" s="13"/>
      <c r="M27" s="13"/>
      <c r="N27" s="13"/>
    </row>
    <row r="28" spans="1:7" ht="12">
      <c r="A28" s="20"/>
      <c r="B28" s="144"/>
      <c r="C28" s="20"/>
      <c r="D28" s="20"/>
      <c r="E28" s="20"/>
      <c r="F28" s="20"/>
      <c r="G28" s="143"/>
    </row>
    <row r="29" spans="1:8" ht="12.75">
      <c r="A29" s="144">
        <v>1</v>
      </c>
      <c r="B29" s="144"/>
      <c r="C29" s="36" t="str">
        <f>D7</f>
        <v>Värnamo F19</v>
      </c>
      <c r="D29" s="36"/>
      <c r="E29" s="36" t="str">
        <f>D10</f>
        <v>Ljungby</v>
      </c>
      <c r="F29" s="36"/>
      <c r="G29" s="83" t="s">
        <v>876</v>
      </c>
      <c r="H29" t="s">
        <v>500</v>
      </c>
    </row>
    <row r="30" spans="1:7" ht="12.75">
      <c r="A30" s="144"/>
      <c r="B30" s="144"/>
      <c r="C30" s="36"/>
      <c r="D30" s="36"/>
      <c r="E30" s="36"/>
      <c r="F30" s="36"/>
      <c r="G30" s="83"/>
    </row>
    <row r="31" spans="1:8" ht="12.75">
      <c r="A31" s="144">
        <v>2</v>
      </c>
      <c r="B31" s="144"/>
      <c r="C31" s="36" t="str">
        <f>D8</f>
        <v>SVK F19</v>
      </c>
      <c r="D31" s="36"/>
      <c r="E31" s="36" t="str">
        <f>D9</f>
        <v>Hestra</v>
      </c>
      <c r="F31" s="36"/>
      <c r="G31" s="83" t="s">
        <v>877</v>
      </c>
      <c r="H31" t="s">
        <v>501</v>
      </c>
    </row>
    <row r="32" spans="1:7" ht="12.75">
      <c r="A32" s="144"/>
      <c r="B32" s="144"/>
      <c r="C32" s="36"/>
      <c r="D32" s="36"/>
      <c r="E32" s="36"/>
      <c r="F32" s="36"/>
      <c r="G32" s="83"/>
    </row>
    <row r="33" spans="1:8" ht="12.75">
      <c r="A33" s="144">
        <v>3</v>
      </c>
      <c r="B33" s="144"/>
      <c r="C33" s="36" t="str">
        <f>D9</f>
        <v>Hestra</v>
      </c>
      <c r="D33" s="36"/>
      <c r="E33" s="36" t="str">
        <f>D7</f>
        <v>Värnamo F19</v>
      </c>
      <c r="F33" s="36"/>
      <c r="G33" s="83" t="s">
        <v>875</v>
      </c>
      <c r="H33" t="s">
        <v>502</v>
      </c>
    </row>
    <row r="34" spans="1:7" ht="12.75">
      <c r="A34" s="144"/>
      <c r="B34" s="144"/>
      <c r="C34" s="36"/>
      <c r="D34" s="36"/>
      <c r="E34" s="36"/>
      <c r="F34" s="36"/>
      <c r="G34" s="83"/>
    </row>
    <row r="35" spans="1:8" ht="12.75">
      <c r="A35" s="144">
        <v>4</v>
      </c>
      <c r="B35" s="144"/>
      <c r="C35" s="36" t="str">
        <f>D10</f>
        <v>Ljungby</v>
      </c>
      <c r="D35" s="36"/>
      <c r="E35" s="36" t="str">
        <f>D8</f>
        <v>SVK F19</v>
      </c>
      <c r="F35" s="36"/>
      <c r="G35" s="83" t="s">
        <v>877</v>
      </c>
      <c r="H35" t="s">
        <v>503</v>
      </c>
    </row>
    <row r="36" spans="1:7" ht="12.75">
      <c r="A36" s="144"/>
      <c r="B36" s="144"/>
      <c r="C36" s="36"/>
      <c r="D36" s="36"/>
      <c r="E36" s="36"/>
      <c r="F36" s="36"/>
      <c r="G36" s="83"/>
    </row>
    <row r="37" spans="1:8" ht="12.75">
      <c r="A37" s="144">
        <v>5</v>
      </c>
      <c r="B37" s="144"/>
      <c r="C37" s="36" t="str">
        <f>D9</f>
        <v>Hestra</v>
      </c>
      <c r="D37" s="36"/>
      <c r="E37" s="36" t="str">
        <f>D10</f>
        <v>Ljungby</v>
      </c>
      <c r="F37" s="36"/>
      <c r="G37" s="83" t="s">
        <v>876</v>
      </c>
      <c r="H37" t="s">
        <v>506</v>
      </c>
    </row>
    <row r="38" spans="1:7" ht="12.75">
      <c r="A38" s="144"/>
      <c r="B38" s="144"/>
      <c r="C38" s="36"/>
      <c r="D38" s="36"/>
      <c r="E38" s="36"/>
      <c r="F38" s="36"/>
      <c r="G38" s="83"/>
    </row>
    <row r="39" spans="1:8" ht="12.75">
      <c r="A39" s="144">
        <v>6</v>
      </c>
      <c r="B39" s="144"/>
      <c r="C39" s="36" t="str">
        <f>D7</f>
        <v>Värnamo F19</v>
      </c>
      <c r="D39" s="36"/>
      <c r="E39" s="36" t="str">
        <f>D8</f>
        <v>SVK F19</v>
      </c>
      <c r="F39" s="36"/>
      <c r="G39" s="83" t="s">
        <v>876</v>
      </c>
      <c r="H39" s="20" t="s">
        <v>511</v>
      </c>
    </row>
    <row r="40" spans="2:9" ht="12">
      <c r="B40" s="7"/>
      <c r="I40" s="22"/>
    </row>
    <row r="41" spans="2:9" ht="12">
      <c r="B41" s="7"/>
      <c r="I41" s="22"/>
    </row>
    <row r="42" spans="2:9" ht="16.5">
      <c r="B42" s="7"/>
      <c r="C42" s="8"/>
      <c r="D42" s="115"/>
      <c r="I42" s="22"/>
    </row>
    <row r="43" spans="2:9" ht="12">
      <c r="B43" s="7"/>
      <c r="I43" s="22"/>
    </row>
    <row r="44" spans="1:9" ht="15">
      <c r="A44" s="116"/>
      <c r="B44" s="116"/>
      <c r="C44" s="11"/>
      <c r="D44" s="24"/>
      <c r="E44" s="9"/>
      <c r="F44" s="13"/>
      <c r="G44" s="9"/>
      <c r="H44" s="13"/>
      <c r="I44" s="117"/>
    </row>
    <row r="45" spans="2:9" ht="15">
      <c r="B45" s="7"/>
      <c r="C45" s="11"/>
      <c r="I45" s="22"/>
    </row>
    <row r="46" spans="1:9" ht="15">
      <c r="A46" s="152"/>
      <c r="B46" s="152"/>
      <c r="C46" s="11"/>
      <c r="D46" s="86"/>
      <c r="E46" s="17"/>
      <c r="F46" s="17"/>
      <c r="G46" s="17"/>
      <c r="H46" s="12"/>
      <c r="I46" s="22"/>
    </row>
    <row r="47" spans="1:9" ht="15">
      <c r="A47" s="152"/>
      <c r="B47" s="152"/>
      <c r="C47" s="11"/>
      <c r="D47" s="17"/>
      <c r="E47" s="17"/>
      <c r="F47" s="17"/>
      <c r="G47" s="17"/>
      <c r="H47" s="12"/>
      <c r="I47" s="22"/>
    </row>
    <row r="48" spans="1:9" ht="15">
      <c r="A48" s="152"/>
      <c r="B48" s="152"/>
      <c r="C48" s="11"/>
      <c r="D48" s="86"/>
      <c r="E48" s="17"/>
      <c r="F48" s="17"/>
      <c r="G48" s="17"/>
      <c r="H48" s="12"/>
      <c r="I48" s="22"/>
    </row>
    <row r="49" spans="1:9" ht="15">
      <c r="A49" s="152"/>
      <c r="B49" s="152"/>
      <c r="C49" s="11"/>
      <c r="D49" s="17"/>
      <c r="E49" s="17"/>
      <c r="F49" s="17"/>
      <c r="G49" s="17"/>
      <c r="H49" s="12"/>
      <c r="I49" s="22"/>
    </row>
    <row r="50" spans="2:9" ht="15">
      <c r="B50" s="152"/>
      <c r="C50" s="11"/>
      <c r="D50" s="86"/>
      <c r="E50" s="17"/>
      <c r="F50" s="17"/>
      <c r="G50" s="17"/>
      <c r="H50" s="12"/>
      <c r="I50" s="2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3"/>
  <sheetViews>
    <sheetView zoomScale="70" zoomScaleNormal="70" zoomScalePageLayoutView="0" workbookViewId="0" topLeftCell="A1">
      <selection activeCell="A49" sqref="A49:E53"/>
    </sheetView>
  </sheetViews>
  <sheetFormatPr defaultColWidth="8.8515625" defaultRowHeight="12.75"/>
  <sheetData>
    <row r="1" spans="1:5" ht="15.75">
      <c r="A1" s="150" t="s">
        <v>528</v>
      </c>
      <c r="B1" s="150"/>
      <c r="C1" s="150"/>
      <c r="D1" s="150"/>
      <c r="E1" s="150"/>
    </row>
    <row r="49" spans="1:4" s="3" customFormat="1" ht="16.5" customHeight="1">
      <c r="A49" s="3" t="s">
        <v>821</v>
      </c>
      <c r="D49" s="3" t="s">
        <v>757</v>
      </c>
    </row>
    <row r="50" spans="1:4" ht="16.5" customHeight="1">
      <c r="A50" s="7">
        <v>1</v>
      </c>
      <c r="B50" s="20" t="s">
        <v>620</v>
      </c>
      <c r="D50" s="25">
        <v>6</v>
      </c>
    </row>
    <row r="51" spans="1:4" ht="16.5" customHeight="1">
      <c r="A51" s="7">
        <v>2</v>
      </c>
      <c r="B51" s="20" t="s">
        <v>593</v>
      </c>
      <c r="D51" s="25">
        <v>4</v>
      </c>
    </row>
    <row r="52" spans="1:4" ht="16.5" customHeight="1">
      <c r="A52" s="7">
        <v>3</v>
      </c>
      <c r="B52" s="20" t="s">
        <v>799</v>
      </c>
      <c r="D52" s="25">
        <v>3</v>
      </c>
    </row>
    <row r="53" spans="1:4" ht="16.5" customHeight="1">
      <c r="A53" s="7">
        <v>4</v>
      </c>
      <c r="B53" s="20" t="s">
        <v>621</v>
      </c>
      <c r="D53" s="25">
        <v>2</v>
      </c>
    </row>
  </sheetData>
  <sheetProtection/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E1"/>
    </sheetView>
  </sheetViews>
  <sheetFormatPr defaultColWidth="8.8515625" defaultRowHeight="12.75"/>
  <cols>
    <col min="2" max="2" width="11.7109375" style="0" customWidth="1"/>
  </cols>
  <sheetData>
    <row r="1" s="150" customFormat="1" ht="15.75" customHeight="1">
      <c r="A1" s="150" t="s">
        <v>526</v>
      </c>
    </row>
    <row r="2" ht="15.75" customHeight="1"/>
    <row r="3" spans="1:3" s="3" customFormat="1" ht="15.75" customHeight="1">
      <c r="A3" s="3" t="s">
        <v>821</v>
      </c>
      <c r="C3" s="3" t="s">
        <v>757</v>
      </c>
    </row>
    <row r="4" spans="1:3" s="36" customFormat="1" ht="16.5" customHeight="1">
      <c r="A4" s="98">
        <v>1</v>
      </c>
      <c r="B4" s="36" t="s">
        <v>883</v>
      </c>
      <c r="C4" s="25">
        <v>12</v>
      </c>
    </row>
    <row r="5" spans="1:3" s="36" customFormat="1" ht="16.5" customHeight="1">
      <c r="A5" s="98">
        <v>2</v>
      </c>
      <c r="B5" s="36" t="s">
        <v>756</v>
      </c>
      <c r="C5" s="25">
        <v>10</v>
      </c>
    </row>
    <row r="6" spans="1:3" s="36" customFormat="1" ht="16.5" customHeight="1">
      <c r="A6" s="98">
        <v>3</v>
      </c>
      <c r="B6" s="36" t="s">
        <v>790</v>
      </c>
      <c r="C6" s="25">
        <v>9</v>
      </c>
    </row>
    <row r="7" spans="1:3" s="36" customFormat="1" ht="16.5" customHeight="1">
      <c r="A7" s="98">
        <v>4</v>
      </c>
      <c r="B7" s="36" t="s">
        <v>831</v>
      </c>
      <c r="C7" s="25">
        <v>8</v>
      </c>
    </row>
    <row r="8" spans="1:3" s="36" customFormat="1" ht="16.5" customHeight="1">
      <c r="A8" s="98">
        <v>5</v>
      </c>
      <c r="B8" s="36" t="s">
        <v>601</v>
      </c>
      <c r="C8" s="25">
        <v>7</v>
      </c>
    </row>
    <row r="9" spans="1:3" s="36" customFormat="1" ht="16.5" customHeight="1">
      <c r="A9" s="98">
        <v>6</v>
      </c>
      <c r="B9" s="36" t="s">
        <v>837</v>
      </c>
      <c r="C9" s="25">
        <v>6</v>
      </c>
    </row>
    <row r="10" spans="1:3" s="36" customFormat="1" ht="16.5" customHeight="1">
      <c r="A10" s="98">
        <v>7</v>
      </c>
      <c r="B10" s="36" t="s">
        <v>881</v>
      </c>
      <c r="C10" s="25">
        <v>5</v>
      </c>
    </row>
    <row r="11" spans="1:3" s="36" customFormat="1" ht="16.5" customHeight="1">
      <c r="A11" s="98">
        <v>8</v>
      </c>
      <c r="B11" s="36" t="s">
        <v>880</v>
      </c>
      <c r="C11" s="25">
        <v>4</v>
      </c>
    </row>
    <row r="12" spans="1:3" s="36" customFormat="1" ht="16.5" customHeight="1">
      <c r="A12" s="98">
        <v>9</v>
      </c>
      <c r="B12" s="36" t="s">
        <v>879</v>
      </c>
      <c r="C12" s="25">
        <v>3</v>
      </c>
    </row>
    <row r="13" spans="1:3" s="36" customFormat="1" ht="16.5" customHeight="1">
      <c r="A13" s="98">
        <v>10</v>
      </c>
      <c r="B13" s="36" t="s">
        <v>884</v>
      </c>
      <c r="C13" s="25">
        <v>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8.8515625" defaultRowHeight="12.75"/>
  <cols>
    <col min="2" max="2" width="18.421875" style="0" customWidth="1"/>
  </cols>
  <sheetData>
    <row r="1" s="8" customFormat="1" ht="16.5">
      <c r="A1" s="8" t="s">
        <v>537</v>
      </c>
    </row>
    <row r="2" s="8" customFormat="1" ht="16.5"/>
    <row r="4" spans="1:3" s="3" customFormat="1" ht="18" customHeight="1">
      <c r="A4" s="3" t="s">
        <v>821</v>
      </c>
      <c r="C4" s="3" t="s">
        <v>757</v>
      </c>
    </row>
    <row r="5" spans="1:3" s="36" customFormat="1" ht="18" customHeight="1">
      <c r="A5" s="98">
        <v>1</v>
      </c>
      <c r="B5" s="36" t="s">
        <v>798</v>
      </c>
      <c r="C5" s="25">
        <v>17</v>
      </c>
    </row>
    <row r="6" spans="1:3" s="36" customFormat="1" ht="18" customHeight="1">
      <c r="A6" s="98">
        <v>2</v>
      </c>
      <c r="B6" s="36" t="s">
        <v>799</v>
      </c>
      <c r="C6" s="25">
        <v>15</v>
      </c>
    </row>
    <row r="7" spans="1:5" s="36" customFormat="1" ht="18" customHeight="1">
      <c r="A7" s="98">
        <v>3</v>
      </c>
      <c r="B7" s="36" t="s">
        <v>672</v>
      </c>
      <c r="C7" s="25">
        <v>14</v>
      </c>
      <c r="D7" s="180" t="s">
        <v>832</v>
      </c>
      <c r="E7" s="180"/>
    </row>
    <row r="8" spans="1:5" s="36" customFormat="1" ht="18" customHeight="1">
      <c r="A8" s="98">
        <v>4</v>
      </c>
      <c r="B8" s="36" t="s">
        <v>529</v>
      </c>
      <c r="C8" s="25">
        <v>13</v>
      </c>
      <c r="D8" s="180"/>
      <c r="E8" s="180"/>
    </row>
    <row r="9" spans="1:5" s="36" customFormat="1" ht="18" customHeight="1">
      <c r="A9" s="98">
        <v>5</v>
      </c>
      <c r="B9" s="36" t="s">
        <v>597</v>
      </c>
      <c r="C9" s="25">
        <v>12</v>
      </c>
      <c r="D9" s="180" t="s">
        <v>640</v>
      </c>
      <c r="E9" s="180"/>
    </row>
    <row r="10" spans="1:5" s="36" customFormat="1" ht="18" customHeight="1">
      <c r="A10" s="98">
        <v>6</v>
      </c>
      <c r="B10" s="36" t="s">
        <v>761</v>
      </c>
      <c r="C10" s="25">
        <v>11</v>
      </c>
      <c r="D10" s="180"/>
      <c r="E10" s="180"/>
    </row>
    <row r="11" spans="1:5" s="36" customFormat="1" ht="18" customHeight="1">
      <c r="A11" s="98">
        <v>7</v>
      </c>
      <c r="B11" s="36" t="s">
        <v>759</v>
      </c>
      <c r="C11" s="25">
        <v>10</v>
      </c>
      <c r="D11" s="180"/>
      <c r="E11" s="180"/>
    </row>
    <row r="12" spans="1:5" s="36" customFormat="1" ht="18" customHeight="1">
      <c r="A12" s="98">
        <v>8</v>
      </c>
      <c r="B12" s="36" t="s">
        <v>531</v>
      </c>
      <c r="C12" s="25">
        <v>9</v>
      </c>
      <c r="D12" s="180"/>
      <c r="E12" s="180"/>
    </row>
    <row r="13" spans="1:5" s="36" customFormat="1" ht="18" customHeight="1">
      <c r="A13" s="98">
        <v>9</v>
      </c>
      <c r="B13" s="36" t="s">
        <v>674</v>
      </c>
      <c r="C13" s="25">
        <v>8</v>
      </c>
      <c r="D13" s="180"/>
      <c r="E13" s="180"/>
    </row>
    <row r="14" spans="1:5" s="36" customFormat="1" ht="18" customHeight="1">
      <c r="A14" s="98">
        <v>10</v>
      </c>
      <c r="B14" s="36" t="s">
        <v>599</v>
      </c>
      <c r="C14" s="25">
        <v>7</v>
      </c>
      <c r="D14" s="180" t="s">
        <v>638</v>
      </c>
      <c r="E14" s="180"/>
    </row>
    <row r="15" spans="1:5" s="36" customFormat="1" ht="18" customHeight="1">
      <c r="A15" s="98">
        <v>11</v>
      </c>
      <c r="B15" s="36" t="s">
        <v>602</v>
      </c>
      <c r="C15" s="25">
        <v>6</v>
      </c>
      <c r="D15" s="180"/>
      <c r="E15" s="180"/>
    </row>
    <row r="16" spans="1:5" s="36" customFormat="1" ht="18" customHeight="1">
      <c r="A16" s="98">
        <v>12</v>
      </c>
      <c r="B16" s="36" t="s">
        <v>673</v>
      </c>
      <c r="C16" s="25">
        <v>5</v>
      </c>
      <c r="D16" s="180" t="s">
        <v>637</v>
      </c>
      <c r="E16" s="180"/>
    </row>
    <row r="17" spans="1:3" s="36" customFormat="1" ht="18" customHeight="1">
      <c r="A17" s="98">
        <v>13</v>
      </c>
      <c r="B17" s="36" t="s">
        <v>530</v>
      </c>
      <c r="C17" s="25">
        <v>4</v>
      </c>
    </row>
    <row r="18" spans="1:3" s="36" customFormat="1" ht="18" customHeight="1">
      <c r="A18" s="98">
        <v>14</v>
      </c>
      <c r="B18" s="36" t="s">
        <v>772</v>
      </c>
      <c r="C18" s="25">
        <v>3</v>
      </c>
    </row>
    <row r="19" spans="1:3" s="36" customFormat="1" ht="18" customHeight="1">
      <c r="A19" s="98">
        <v>15</v>
      </c>
      <c r="B19" s="36" t="s">
        <v>774</v>
      </c>
      <c r="C19" s="25">
        <v>2</v>
      </c>
    </row>
    <row r="20" s="36" customFormat="1" ht="12.75">
      <c r="C20" s="24"/>
    </row>
    <row r="21" ht="12">
      <c r="C21" s="13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I24" sqref="I24"/>
    </sheetView>
  </sheetViews>
  <sheetFormatPr defaultColWidth="8.8515625" defaultRowHeight="12.75"/>
  <cols>
    <col min="1" max="1" width="9.7109375" style="0" customWidth="1"/>
    <col min="4" max="4" width="20.421875" style="0" customWidth="1"/>
    <col min="5" max="5" width="3.28125" style="0" customWidth="1"/>
    <col min="6" max="6" width="15.421875" style="0" customWidth="1"/>
    <col min="7" max="7" width="15.28125" style="0" customWidth="1"/>
  </cols>
  <sheetData>
    <row r="1" ht="19.5">
      <c r="A1" s="101" t="s">
        <v>715</v>
      </c>
    </row>
    <row r="2" ht="13.5">
      <c r="A2" s="102"/>
    </row>
    <row r="3" spans="1:5" s="20" customFormat="1" ht="19.5" customHeight="1">
      <c r="A3" s="108" t="s">
        <v>716</v>
      </c>
      <c r="B3" s="104"/>
      <c r="C3" s="104"/>
      <c r="D3" s="104"/>
      <c r="E3" s="105"/>
    </row>
    <row r="4" spans="1:7" s="20" customFormat="1" ht="19.5" customHeight="1">
      <c r="A4" s="106" t="s">
        <v>829</v>
      </c>
      <c r="B4" s="109" t="s">
        <v>731</v>
      </c>
      <c r="C4" s="109" t="s">
        <v>732</v>
      </c>
      <c r="D4" s="373"/>
      <c r="E4" s="373"/>
      <c r="F4" s="13" t="s">
        <v>735</v>
      </c>
      <c r="G4" s="13" t="s">
        <v>736</v>
      </c>
    </row>
    <row r="5" spans="1:6" s="20" customFormat="1" ht="21.75" customHeight="1">
      <c r="A5" s="105"/>
      <c r="B5" s="107">
        <v>1</v>
      </c>
      <c r="C5" s="107"/>
      <c r="D5" s="373" t="s">
        <v>717</v>
      </c>
      <c r="E5" s="373"/>
      <c r="F5" s="25">
        <v>12</v>
      </c>
    </row>
    <row r="6" spans="1:6" s="20" customFormat="1" ht="21.75" customHeight="1">
      <c r="A6" s="105"/>
      <c r="B6" s="107">
        <v>2</v>
      </c>
      <c r="C6" s="107"/>
      <c r="D6" s="373" t="s">
        <v>718</v>
      </c>
      <c r="E6" s="373"/>
      <c r="F6" s="25">
        <v>10</v>
      </c>
    </row>
    <row r="7" spans="1:6" s="20" customFormat="1" ht="21.75" customHeight="1">
      <c r="A7" s="105"/>
      <c r="B7" s="107">
        <v>3</v>
      </c>
      <c r="C7" s="107"/>
      <c r="D7" s="373" t="s">
        <v>719</v>
      </c>
      <c r="E7" s="373"/>
      <c r="F7" s="25">
        <v>9</v>
      </c>
    </row>
    <row r="8" spans="1:6" s="20" customFormat="1" ht="21.75" customHeight="1">
      <c r="A8" s="105"/>
      <c r="B8" s="107">
        <v>3</v>
      </c>
      <c r="C8" s="107"/>
      <c r="D8" s="373" t="s">
        <v>720</v>
      </c>
      <c r="E8" s="373"/>
      <c r="F8" s="25">
        <v>8</v>
      </c>
    </row>
    <row r="9" spans="1:7" s="20" customFormat="1" ht="21.75" customHeight="1">
      <c r="A9" s="105"/>
      <c r="B9" s="107"/>
      <c r="C9" s="107">
        <v>1</v>
      </c>
      <c r="D9" s="373" t="s">
        <v>721</v>
      </c>
      <c r="E9" s="373"/>
      <c r="F9" s="25"/>
      <c r="G9" s="25">
        <v>2</v>
      </c>
    </row>
    <row r="10" spans="1:6" s="20" customFormat="1" ht="21.75" customHeight="1">
      <c r="A10" s="105"/>
      <c r="B10" s="107">
        <v>5</v>
      </c>
      <c r="C10" s="107"/>
      <c r="D10" s="373" t="s">
        <v>722</v>
      </c>
      <c r="E10" s="373"/>
      <c r="F10" s="25">
        <v>7</v>
      </c>
    </row>
    <row r="11" spans="1:6" s="20" customFormat="1" ht="21.75" customHeight="1">
      <c r="A11" s="105"/>
      <c r="B11" s="107">
        <v>6</v>
      </c>
      <c r="C11" s="107"/>
      <c r="D11" s="373" t="s">
        <v>723</v>
      </c>
      <c r="E11" s="373"/>
      <c r="F11" s="25">
        <v>6</v>
      </c>
    </row>
    <row r="12" spans="1:6" s="20" customFormat="1" ht="21.75" customHeight="1">
      <c r="A12" s="105"/>
      <c r="B12" s="107">
        <v>7</v>
      </c>
      <c r="C12" s="107"/>
      <c r="D12" s="373" t="s">
        <v>724</v>
      </c>
      <c r="E12" s="373"/>
      <c r="F12" s="25">
        <v>5</v>
      </c>
    </row>
    <row r="13" spans="1:6" s="20" customFormat="1" ht="21.75" customHeight="1">
      <c r="A13" s="105"/>
      <c r="B13" s="107">
        <v>8</v>
      </c>
      <c r="C13" s="107"/>
      <c r="D13" s="373" t="s">
        <v>725</v>
      </c>
      <c r="E13" s="373"/>
      <c r="F13" s="25">
        <v>4</v>
      </c>
    </row>
    <row r="14" spans="1:6" s="20" customFormat="1" ht="21.75" customHeight="1">
      <c r="A14" s="105"/>
      <c r="B14" s="107">
        <v>9</v>
      </c>
      <c r="C14" s="107"/>
      <c r="D14" s="373" t="s">
        <v>726</v>
      </c>
      <c r="E14" s="373"/>
      <c r="F14" s="25">
        <v>3</v>
      </c>
    </row>
    <row r="15" spans="1:6" s="20" customFormat="1" ht="21.75" customHeight="1">
      <c r="A15" s="105"/>
      <c r="B15" s="107">
        <v>10</v>
      </c>
      <c r="C15" s="107"/>
      <c r="D15" s="373" t="s">
        <v>727</v>
      </c>
      <c r="E15" s="373"/>
      <c r="F15" s="25">
        <v>2</v>
      </c>
    </row>
    <row r="16" s="20" customFormat="1" ht="12"/>
    <row r="17" s="20" customFormat="1" ht="19.5" customHeight="1"/>
    <row r="18" spans="1:7" s="20" customFormat="1" ht="21.75" customHeight="1">
      <c r="A18" s="108" t="s">
        <v>728</v>
      </c>
      <c r="B18" s="109" t="s">
        <v>733</v>
      </c>
      <c r="C18" s="109" t="s">
        <v>734</v>
      </c>
      <c r="D18" s="373"/>
      <c r="E18" s="373"/>
      <c r="F18" s="13" t="s">
        <v>754</v>
      </c>
      <c r="G18" s="13" t="s">
        <v>755</v>
      </c>
    </row>
    <row r="19" spans="1:7" s="20" customFormat="1" ht="21.75" customHeight="1">
      <c r="A19" s="105"/>
      <c r="B19" s="107" t="s">
        <v>829</v>
      </c>
      <c r="C19" s="107">
        <v>1</v>
      </c>
      <c r="D19" s="373" t="s">
        <v>729</v>
      </c>
      <c r="E19" s="373"/>
      <c r="F19" s="25" t="s">
        <v>829</v>
      </c>
      <c r="G19" s="25">
        <v>4</v>
      </c>
    </row>
    <row r="20" spans="1:7" s="20" customFormat="1" ht="21.75" customHeight="1">
      <c r="A20" s="105"/>
      <c r="B20" s="107">
        <v>1</v>
      </c>
      <c r="C20" s="107" t="s">
        <v>829</v>
      </c>
      <c r="D20" s="373" t="s">
        <v>898</v>
      </c>
      <c r="E20" s="373"/>
      <c r="F20" s="25">
        <v>2</v>
      </c>
      <c r="G20" s="25" t="s">
        <v>829</v>
      </c>
    </row>
    <row r="21" spans="1:7" s="20" customFormat="1" ht="21.75" customHeight="1">
      <c r="A21" s="105"/>
      <c r="B21" s="107"/>
      <c r="C21" s="107">
        <v>2</v>
      </c>
      <c r="D21" s="106" t="s">
        <v>730</v>
      </c>
      <c r="E21" s="106"/>
      <c r="F21" s="25"/>
      <c r="G21" s="25">
        <v>2</v>
      </c>
    </row>
    <row r="22" spans="1:5" ht="12">
      <c r="A22" s="103"/>
      <c r="B22" s="12"/>
      <c r="C22" s="12"/>
      <c r="D22" s="12"/>
      <c r="E22" s="12"/>
    </row>
  </sheetData>
  <sheetProtection/>
  <mergeCells count="15">
    <mergeCell ref="D8:E8"/>
    <mergeCell ref="D9:E9"/>
    <mergeCell ref="D18:E18"/>
    <mergeCell ref="D19:E19"/>
    <mergeCell ref="D4:E4"/>
    <mergeCell ref="D5:E5"/>
    <mergeCell ref="D6:E6"/>
    <mergeCell ref="D7:E7"/>
    <mergeCell ref="D20:E20"/>
    <mergeCell ref="D10:E10"/>
    <mergeCell ref="D11:E11"/>
    <mergeCell ref="D12:E12"/>
    <mergeCell ref="D13:E13"/>
    <mergeCell ref="D14:E14"/>
    <mergeCell ref="D15:E1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19" sqref="F19"/>
    </sheetView>
  </sheetViews>
  <sheetFormatPr defaultColWidth="8.8515625" defaultRowHeight="12.75"/>
  <cols>
    <col min="3" max="3" width="11.140625" style="0" customWidth="1"/>
  </cols>
  <sheetData>
    <row r="1" ht="16.5">
      <c r="A1" s="8" t="s">
        <v>322</v>
      </c>
    </row>
    <row r="3" spans="1:4" s="3" customFormat="1" ht="18.75" customHeight="1">
      <c r="A3" s="3" t="s">
        <v>821</v>
      </c>
      <c r="D3" s="3" t="s">
        <v>757</v>
      </c>
    </row>
    <row r="4" spans="1:4" s="36" customFormat="1" ht="18.75" customHeight="1">
      <c r="A4" s="25">
        <v>1</v>
      </c>
      <c r="B4" s="36" t="s">
        <v>514</v>
      </c>
      <c r="D4" s="140">
        <v>5</v>
      </c>
    </row>
    <row r="5" spans="1:4" s="36" customFormat="1" ht="18.75" customHeight="1">
      <c r="A5" s="25">
        <v>2</v>
      </c>
      <c r="B5" s="36" t="s">
        <v>323</v>
      </c>
      <c r="D5" s="140">
        <v>3</v>
      </c>
    </row>
    <row r="6" spans="1:4" s="36" customFormat="1" ht="18.75" customHeight="1">
      <c r="A6" s="25">
        <v>3</v>
      </c>
      <c r="B6" s="36" t="s">
        <v>515</v>
      </c>
      <c r="D6" s="140">
        <v>2</v>
      </c>
    </row>
    <row r="7" s="36" customFormat="1" ht="15">
      <c r="D7" s="140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29" sqref="J29"/>
    </sheetView>
  </sheetViews>
  <sheetFormatPr defaultColWidth="8.8515625" defaultRowHeight="12.75"/>
  <sheetData>
    <row r="1" ht="16.5">
      <c r="A1" s="8" t="s">
        <v>324</v>
      </c>
    </row>
    <row r="2" ht="16.5">
      <c r="A2" s="8"/>
    </row>
    <row r="4" spans="1:5" ht="18.75" customHeight="1">
      <c r="A4" s="3" t="s">
        <v>821</v>
      </c>
      <c r="B4" s="3"/>
      <c r="C4" s="3"/>
      <c r="D4" s="3" t="s">
        <v>757</v>
      </c>
      <c r="E4" s="3"/>
    </row>
    <row r="5" spans="1:4" s="36" customFormat="1" ht="18.75" customHeight="1">
      <c r="A5" s="25">
        <v>1</v>
      </c>
      <c r="B5" s="36" t="s">
        <v>579</v>
      </c>
      <c r="D5" s="25">
        <v>12</v>
      </c>
    </row>
    <row r="6" spans="1:4" s="36" customFormat="1" ht="18.75" customHeight="1">
      <c r="A6" s="25">
        <v>2</v>
      </c>
      <c r="B6" s="36" t="s">
        <v>583</v>
      </c>
      <c r="D6" s="25">
        <v>10</v>
      </c>
    </row>
    <row r="7" spans="1:4" s="36" customFormat="1" ht="18.75" customHeight="1">
      <c r="A7" s="25">
        <v>3</v>
      </c>
      <c r="B7" s="36" t="s">
        <v>581</v>
      </c>
      <c r="D7" s="25">
        <v>9</v>
      </c>
    </row>
    <row r="8" spans="1:4" s="36" customFormat="1" ht="18.75" customHeight="1">
      <c r="A8" s="25">
        <v>4</v>
      </c>
      <c r="B8" s="36" t="s">
        <v>582</v>
      </c>
      <c r="D8" s="25">
        <v>8</v>
      </c>
    </row>
    <row r="9" spans="1:4" s="36" customFormat="1" ht="18.75" customHeight="1">
      <c r="A9" s="25">
        <v>5</v>
      </c>
      <c r="B9" s="36" t="s">
        <v>762</v>
      </c>
      <c r="D9" s="25">
        <v>7</v>
      </c>
    </row>
    <row r="10" spans="1:4" s="36" customFormat="1" ht="18.75" customHeight="1">
      <c r="A10" s="25">
        <v>6</v>
      </c>
      <c r="B10" s="36" t="s">
        <v>580</v>
      </c>
      <c r="D10" s="25">
        <v>6</v>
      </c>
    </row>
    <row r="11" spans="1:4" s="36" customFormat="1" ht="18.75" customHeight="1">
      <c r="A11" s="25">
        <v>7</v>
      </c>
      <c r="B11" s="36" t="s">
        <v>448</v>
      </c>
      <c r="D11" s="25">
        <v>5</v>
      </c>
    </row>
    <row r="12" spans="1:4" s="36" customFormat="1" ht="18.75" customHeight="1">
      <c r="A12" s="25">
        <v>8</v>
      </c>
      <c r="B12" s="36" t="s">
        <v>729</v>
      </c>
      <c r="D12" s="25">
        <v>4</v>
      </c>
    </row>
    <row r="13" spans="1:4" s="36" customFormat="1" ht="18.75" customHeight="1">
      <c r="A13" s="25">
        <v>9</v>
      </c>
      <c r="B13" s="36" t="s">
        <v>884</v>
      </c>
      <c r="D13" s="25">
        <v>3</v>
      </c>
    </row>
    <row r="14" spans="1:4" s="36" customFormat="1" ht="18.75" customHeight="1">
      <c r="A14" s="25">
        <v>10</v>
      </c>
      <c r="B14" s="36" t="s">
        <v>586</v>
      </c>
      <c r="D14" s="25">
        <v>2</v>
      </c>
    </row>
    <row r="15" s="36" customFormat="1" ht="16.5" customHeight="1">
      <c r="A15" s="25" t="s">
        <v>829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I29" sqref="I28:I29"/>
    </sheetView>
  </sheetViews>
  <sheetFormatPr defaultColWidth="8.8515625" defaultRowHeight="12.75"/>
  <cols>
    <col min="3" max="3" width="4.421875" style="0" customWidth="1"/>
    <col min="5" max="5" width="8.421875" style="0" customWidth="1"/>
  </cols>
  <sheetData>
    <row r="1" ht="16.5">
      <c r="A1" s="8" t="s">
        <v>325</v>
      </c>
    </row>
    <row r="4" spans="1:6" ht="19.5" customHeight="1">
      <c r="A4" s="3" t="s">
        <v>821</v>
      </c>
      <c r="B4" s="3"/>
      <c r="C4" s="3" t="s">
        <v>757</v>
      </c>
      <c r="E4" s="140" t="s">
        <v>733</v>
      </c>
      <c r="F4" s="140" t="s">
        <v>734</v>
      </c>
    </row>
    <row r="5" spans="1:5" s="25" customFormat="1" ht="19.5" customHeight="1">
      <c r="A5" s="25">
        <v>1</v>
      </c>
      <c r="B5" s="125" t="s">
        <v>521</v>
      </c>
      <c r="E5" s="25">
        <v>5</v>
      </c>
    </row>
    <row r="6" spans="1:5" s="25" customFormat="1" ht="19.5" customHeight="1">
      <c r="A6" s="25">
        <v>2</v>
      </c>
      <c r="B6" s="125" t="s">
        <v>519</v>
      </c>
      <c r="E6" s="25">
        <v>3</v>
      </c>
    </row>
    <row r="7" spans="1:6" s="25" customFormat="1" ht="19.5" customHeight="1">
      <c r="A7" s="25">
        <v>3</v>
      </c>
      <c r="B7" s="125" t="s">
        <v>327</v>
      </c>
      <c r="F7" s="25">
        <v>2</v>
      </c>
    </row>
    <row r="8" spans="1:5" s="25" customFormat="1" ht="19.5" customHeight="1">
      <c r="A8" s="25">
        <v>4</v>
      </c>
      <c r="B8" s="125" t="s">
        <v>518</v>
      </c>
      <c r="E8" s="2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M31" sqref="M31"/>
    </sheetView>
  </sheetViews>
  <sheetFormatPr defaultColWidth="8.8515625" defaultRowHeight="12.75"/>
  <sheetData>
    <row r="1" spans="1:9" ht="18">
      <c r="A1" s="33" t="s">
        <v>397</v>
      </c>
      <c r="I1" s="22"/>
    </row>
    <row r="2" spans="1:9" ht="12">
      <c r="A2" s="7"/>
      <c r="I2" s="22"/>
    </row>
    <row r="3" spans="1:11" ht="12">
      <c r="A3" s="7"/>
      <c r="I3" s="22"/>
      <c r="K3" s="110"/>
    </row>
    <row r="4" spans="1:11" ht="12">
      <c r="A4" s="7"/>
      <c r="I4" s="22"/>
      <c r="K4" s="110"/>
    </row>
    <row r="5" spans="1:11" ht="19.5">
      <c r="A5" s="7"/>
      <c r="D5" s="8" t="s">
        <v>607</v>
      </c>
      <c r="G5" s="182"/>
      <c r="I5" s="22"/>
      <c r="K5" s="110"/>
    </row>
    <row r="6" spans="1:11" ht="15">
      <c r="A6" s="7"/>
      <c r="D6" s="6"/>
      <c r="G6" s="183"/>
      <c r="H6" s="183"/>
      <c r="I6" s="22"/>
      <c r="K6" s="110"/>
    </row>
    <row r="7" spans="1:11" ht="13.5">
      <c r="A7" s="7"/>
      <c r="D7" s="36" t="s">
        <v>831</v>
      </c>
      <c r="E7" s="36"/>
      <c r="G7" s="183"/>
      <c r="H7" s="183"/>
      <c r="I7" s="22"/>
      <c r="K7" s="110"/>
    </row>
    <row r="8" spans="1:11" ht="13.5">
      <c r="A8" s="7"/>
      <c r="D8" s="36" t="s">
        <v>837</v>
      </c>
      <c r="E8" s="36"/>
      <c r="G8" s="183"/>
      <c r="H8" s="183"/>
      <c r="I8" s="22"/>
      <c r="K8" s="110"/>
    </row>
    <row r="9" spans="1:11" ht="13.5">
      <c r="A9" s="7"/>
      <c r="D9" s="36" t="s">
        <v>790</v>
      </c>
      <c r="E9" s="36"/>
      <c r="G9" s="183"/>
      <c r="H9" s="183"/>
      <c r="I9" s="22"/>
      <c r="K9" s="110"/>
    </row>
    <row r="10" spans="1:11" ht="13.5">
      <c r="A10" s="7"/>
      <c r="D10" s="36" t="s">
        <v>811</v>
      </c>
      <c r="E10" s="36"/>
      <c r="G10" s="183"/>
      <c r="H10" s="183"/>
      <c r="I10" s="22"/>
      <c r="K10" s="110"/>
    </row>
    <row r="11" spans="1:11" ht="13.5">
      <c r="A11" s="7"/>
      <c r="D11" s="36" t="s">
        <v>337</v>
      </c>
      <c r="E11" s="36"/>
      <c r="G11" s="183"/>
      <c r="H11" s="183"/>
      <c r="I11" s="22"/>
      <c r="K11" s="110"/>
    </row>
    <row r="12" spans="1:11" ht="13.5">
      <c r="A12" s="7"/>
      <c r="D12" s="36" t="s">
        <v>338</v>
      </c>
      <c r="E12" s="36"/>
      <c r="G12" s="183"/>
      <c r="H12" s="183"/>
      <c r="I12" s="22"/>
      <c r="K12" s="110"/>
    </row>
    <row r="13" spans="1:11" ht="13.5">
      <c r="A13" s="7"/>
      <c r="D13" s="36" t="s">
        <v>339</v>
      </c>
      <c r="E13" s="36"/>
      <c r="G13" s="183"/>
      <c r="H13" s="183"/>
      <c r="I13" s="22"/>
      <c r="K13" s="131"/>
    </row>
    <row r="14" spans="1:11" ht="13.5">
      <c r="A14" s="7"/>
      <c r="D14" s="36" t="s">
        <v>340</v>
      </c>
      <c r="E14" s="36"/>
      <c r="G14" s="183"/>
      <c r="H14" s="183"/>
      <c r="I14" s="22"/>
      <c r="K14" s="110"/>
    </row>
    <row r="15" spans="1:11" ht="13.5">
      <c r="A15" s="7"/>
      <c r="D15" s="36" t="s">
        <v>798</v>
      </c>
      <c r="E15" s="36"/>
      <c r="G15" s="183"/>
      <c r="H15" s="183"/>
      <c r="I15" s="22"/>
      <c r="K15" s="110"/>
    </row>
    <row r="16" spans="1:11" ht="13.5">
      <c r="A16" s="7"/>
      <c r="D16" s="36" t="s">
        <v>597</v>
      </c>
      <c r="E16" s="36"/>
      <c r="G16" s="183"/>
      <c r="H16" s="183"/>
      <c r="I16" s="22"/>
      <c r="K16" s="110"/>
    </row>
    <row r="17" spans="1:11" ht="13.5">
      <c r="A17" s="7"/>
      <c r="D17" s="36" t="s">
        <v>599</v>
      </c>
      <c r="E17" s="36"/>
      <c r="G17" s="183"/>
      <c r="H17" s="183"/>
      <c r="I17" s="22"/>
      <c r="K17" s="110"/>
    </row>
    <row r="18" spans="1:11" ht="12.75">
      <c r="A18" s="7"/>
      <c r="D18" s="36" t="s">
        <v>884</v>
      </c>
      <c r="E18" s="36"/>
      <c r="I18" s="22"/>
      <c r="K18" s="110"/>
    </row>
    <row r="19" spans="1:11" ht="12.75">
      <c r="A19" s="7"/>
      <c r="D19" s="36"/>
      <c r="E19" s="36"/>
      <c r="I19" s="22"/>
      <c r="K19" s="110"/>
    </row>
    <row r="20" spans="1:11" ht="12">
      <c r="A20" s="7"/>
      <c r="I20" s="22"/>
      <c r="K20" s="110"/>
    </row>
    <row r="21" spans="1:11" ht="16.5">
      <c r="A21" s="7"/>
      <c r="B21" s="1" t="s">
        <v>812</v>
      </c>
      <c r="D21" s="1" t="s">
        <v>813</v>
      </c>
      <c r="F21" s="184" t="s">
        <v>820</v>
      </c>
      <c r="H21" s="1" t="s">
        <v>824</v>
      </c>
      <c r="I21" s="22"/>
      <c r="K21" s="110"/>
    </row>
    <row r="22" spans="1:9" ht="16.5">
      <c r="A22" s="15"/>
      <c r="C22" s="1"/>
      <c r="I22" s="22"/>
    </row>
    <row r="23" spans="1:9" s="36" customFormat="1" ht="12.75">
      <c r="A23" s="98"/>
      <c r="B23" s="36" t="str">
        <f>D7</f>
        <v>Värnamo 1</v>
      </c>
      <c r="D23" s="36" t="str">
        <f>D8</f>
        <v>Värnamo 2</v>
      </c>
      <c r="F23" s="36" t="str">
        <f>D9</f>
        <v>Ljungby</v>
      </c>
      <c r="H23" s="36" t="str">
        <f>D10</f>
        <v>Falkenberg Grön</v>
      </c>
      <c r="I23" s="123"/>
    </row>
    <row r="24" spans="1:9" s="36" customFormat="1" ht="12.75">
      <c r="A24" s="98"/>
      <c r="B24" s="36" t="str">
        <f>D14</f>
        <v>GVK 99-4</v>
      </c>
      <c r="D24" s="36" t="str">
        <f>D13</f>
        <v>GVK 99-3</v>
      </c>
      <c r="F24" s="36" t="str">
        <f>D12</f>
        <v>GVK 99-2</v>
      </c>
      <c r="H24" s="36" t="str">
        <f>D11</f>
        <v>GVK 99-1</v>
      </c>
      <c r="I24" s="123"/>
    </row>
    <row r="25" spans="1:9" s="36" customFormat="1" ht="12.75">
      <c r="A25" s="98"/>
      <c r="B25" s="36" t="str">
        <f>D15</f>
        <v>Falkenberg Vit</v>
      </c>
      <c r="D25" s="36" t="str">
        <f>D16</f>
        <v>Veddige 1</v>
      </c>
      <c r="F25" s="36" t="str">
        <f>D17</f>
        <v>Veddige 2</v>
      </c>
      <c r="H25" s="36" t="str">
        <f>D18</f>
        <v>Eneryda</v>
      </c>
      <c r="I25" s="123"/>
    </row>
    <row r="26" spans="1:9" ht="12">
      <c r="A26" s="7"/>
      <c r="I26" s="22"/>
    </row>
    <row r="27" spans="1:9" ht="12">
      <c r="A27" s="7"/>
      <c r="I27" s="22"/>
    </row>
    <row r="28" spans="1:9" ht="12">
      <c r="A28" s="7"/>
      <c r="I28" s="22"/>
    </row>
    <row r="29" spans="1:9" ht="16.5">
      <c r="A29" s="7"/>
      <c r="E29" s="15" t="s">
        <v>814</v>
      </c>
      <c r="I29" s="22"/>
    </row>
    <row r="30" spans="1:9" ht="16.5">
      <c r="A30" s="7"/>
      <c r="D30" s="1"/>
      <c r="I30" s="22"/>
    </row>
    <row r="31" spans="1:9" ht="16.5">
      <c r="A31" s="7"/>
      <c r="B31" s="185" t="s">
        <v>812</v>
      </c>
      <c r="D31" s="1"/>
      <c r="I31" s="22"/>
    </row>
    <row r="32" spans="1:9" ht="16.5">
      <c r="A32" s="7"/>
      <c r="D32" s="1"/>
      <c r="I32" s="22"/>
    </row>
    <row r="33" spans="1:10" ht="15">
      <c r="A33" s="116" t="s">
        <v>815</v>
      </c>
      <c r="B33" s="116" t="s">
        <v>825</v>
      </c>
      <c r="C33" s="9" t="s">
        <v>816</v>
      </c>
      <c r="D33" s="13"/>
      <c r="E33" s="9" t="s">
        <v>817</v>
      </c>
      <c r="F33" s="13"/>
      <c r="G33" s="9"/>
      <c r="H33" s="117" t="s">
        <v>819</v>
      </c>
      <c r="I33" s="13"/>
      <c r="J33" s="13"/>
    </row>
    <row r="34" spans="1:8" ht="12">
      <c r="A34" s="186"/>
      <c r="B34" s="187"/>
      <c r="C34" s="187"/>
      <c r="D34" s="187"/>
      <c r="E34" s="187"/>
      <c r="F34" s="187"/>
      <c r="G34" s="187"/>
      <c r="H34" s="188"/>
    </row>
    <row r="35" spans="1:9" ht="15">
      <c r="A35" s="152">
        <v>1</v>
      </c>
      <c r="B35" s="187"/>
      <c r="C35" s="36" t="str">
        <f>$D$15</f>
        <v>Falkenberg Vit</v>
      </c>
      <c r="D35" s="36"/>
      <c r="E35" s="36" t="str">
        <f>$D$7</f>
        <v>Värnamo 1</v>
      </c>
      <c r="F35" s="36"/>
      <c r="G35" s="12"/>
      <c r="H35" s="83" t="s">
        <v>875</v>
      </c>
      <c r="I35" t="s">
        <v>341</v>
      </c>
    </row>
    <row r="36" spans="1:8" ht="15">
      <c r="A36" s="152"/>
      <c r="B36" s="187"/>
      <c r="C36" s="36"/>
      <c r="D36" s="36"/>
      <c r="E36" s="36"/>
      <c r="F36" s="36"/>
      <c r="G36" s="12"/>
      <c r="H36" s="83"/>
    </row>
    <row r="37" spans="1:9" ht="15">
      <c r="A37" s="152">
        <v>2</v>
      </c>
      <c r="B37" s="187"/>
      <c r="C37" s="36" t="str">
        <f>$D$14</f>
        <v>GVK 99-4</v>
      </c>
      <c r="D37" s="36"/>
      <c r="E37" s="36" t="str">
        <f>$D$15</f>
        <v>Falkenberg Vit</v>
      </c>
      <c r="F37" s="36"/>
      <c r="G37" s="12"/>
      <c r="H37" s="83" t="s">
        <v>786</v>
      </c>
      <c r="I37" t="s">
        <v>342</v>
      </c>
    </row>
    <row r="38" spans="1:8" ht="15">
      <c r="A38" s="152"/>
      <c r="B38" s="187"/>
      <c r="C38" s="36"/>
      <c r="D38" s="36"/>
      <c r="E38" s="36"/>
      <c r="F38" s="36"/>
      <c r="G38" s="12"/>
      <c r="H38" s="83"/>
    </row>
    <row r="39" spans="1:9" ht="15">
      <c r="A39" s="152">
        <v>3</v>
      </c>
      <c r="B39" s="187"/>
      <c r="C39" s="36" t="str">
        <f>$D$7</f>
        <v>Värnamo 1</v>
      </c>
      <c r="D39" s="36"/>
      <c r="E39" s="36" t="str">
        <f>$D$14</f>
        <v>GVK 99-4</v>
      </c>
      <c r="F39" s="36"/>
      <c r="G39" s="12"/>
      <c r="H39" s="83" t="s">
        <v>876</v>
      </c>
      <c r="I39" t="s">
        <v>343</v>
      </c>
    </row>
    <row r="40" spans="1:8" ht="15">
      <c r="A40" s="152"/>
      <c r="B40" s="187"/>
      <c r="C40" s="189"/>
      <c r="D40" s="189"/>
      <c r="E40" s="189"/>
      <c r="F40" s="187"/>
      <c r="G40" s="12"/>
      <c r="H40" s="188"/>
    </row>
    <row r="41" spans="1:8" ht="15">
      <c r="A41" s="152"/>
      <c r="B41" s="187"/>
      <c r="C41" s="189"/>
      <c r="D41" s="189"/>
      <c r="E41" s="189"/>
      <c r="F41" s="187"/>
      <c r="G41" s="12"/>
      <c r="H41" s="188"/>
    </row>
    <row r="42" spans="1:8" ht="16.5">
      <c r="A42" s="7"/>
      <c r="B42" s="185" t="s">
        <v>813</v>
      </c>
      <c r="C42" s="3"/>
      <c r="H42" s="22"/>
    </row>
    <row r="43" spans="1:8" ht="12">
      <c r="A43" s="7"/>
      <c r="H43" s="22"/>
    </row>
    <row r="44" spans="1:10" ht="15">
      <c r="A44" s="116" t="s">
        <v>815</v>
      </c>
      <c r="B44" s="116" t="s">
        <v>825</v>
      </c>
      <c r="C44" s="9" t="s">
        <v>816</v>
      </c>
      <c r="D44" s="13"/>
      <c r="E44" s="9" t="s">
        <v>817</v>
      </c>
      <c r="F44" s="13"/>
      <c r="G44" s="9"/>
      <c r="H44" s="117" t="s">
        <v>819</v>
      </c>
      <c r="I44" s="13"/>
      <c r="J44" s="13"/>
    </row>
    <row r="45" spans="1:8" ht="12">
      <c r="A45" s="186"/>
      <c r="B45" s="187"/>
      <c r="C45" s="187"/>
      <c r="D45" s="187"/>
      <c r="E45" s="187"/>
      <c r="F45" s="187"/>
      <c r="G45" s="187"/>
      <c r="H45" s="188"/>
    </row>
    <row r="46" spans="1:9" ht="12.75">
      <c r="A46" s="186">
        <v>1</v>
      </c>
      <c r="B46" s="187"/>
      <c r="C46" s="36" t="str">
        <f>$D$16</f>
        <v>Veddige 1</v>
      </c>
      <c r="D46" s="36"/>
      <c r="E46" s="36" t="str">
        <f>$D$8</f>
        <v>Värnamo 2</v>
      </c>
      <c r="F46" s="36"/>
      <c r="G46" s="12"/>
      <c r="H46" s="83" t="s">
        <v>876</v>
      </c>
      <c r="I46" t="s">
        <v>344</v>
      </c>
    </row>
    <row r="47" spans="1:8" ht="12.75">
      <c r="A47" s="186"/>
      <c r="B47" s="187"/>
      <c r="C47" s="36"/>
      <c r="D47" s="36"/>
      <c r="E47" s="36"/>
      <c r="F47" s="36"/>
      <c r="G47" s="12"/>
      <c r="H47" s="83"/>
    </row>
    <row r="48" spans="1:9" ht="12.75">
      <c r="A48" s="186">
        <v>2</v>
      </c>
      <c r="B48" s="187"/>
      <c r="C48" s="36" t="str">
        <f>$D$13</f>
        <v>GVK 99-3</v>
      </c>
      <c r="D48" s="36"/>
      <c r="E48" s="36" t="str">
        <f>$D$16</f>
        <v>Veddige 1</v>
      </c>
      <c r="F48" s="36"/>
      <c r="G48" s="12"/>
      <c r="H48" s="83" t="s">
        <v>875</v>
      </c>
      <c r="I48" t="s">
        <v>345</v>
      </c>
    </row>
    <row r="49" spans="1:8" ht="12.75">
      <c r="A49" s="186"/>
      <c r="B49" s="187"/>
      <c r="C49" s="36"/>
      <c r="D49" s="36"/>
      <c r="E49" s="36"/>
      <c r="F49" s="36"/>
      <c r="G49" s="12"/>
      <c r="H49" s="83"/>
    </row>
    <row r="50" spans="1:9" ht="12.75">
      <c r="A50" s="186">
        <v>3</v>
      </c>
      <c r="B50" s="187"/>
      <c r="C50" s="36" t="str">
        <f>$D$8</f>
        <v>Värnamo 2</v>
      </c>
      <c r="D50" s="36"/>
      <c r="E50" s="36" t="str">
        <f>$D$13</f>
        <v>GVK 99-3</v>
      </c>
      <c r="F50" s="36"/>
      <c r="G50" s="12"/>
      <c r="H50" s="83" t="s">
        <v>876</v>
      </c>
      <c r="I50" t="s">
        <v>346</v>
      </c>
    </row>
    <row r="51" spans="1:8" ht="15">
      <c r="A51" s="186"/>
      <c r="B51" s="187"/>
      <c r="C51" s="189"/>
      <c r="D51" s="189"/>
      <c r="E51" s="189"/>
      <c r="F51" s="187"/>
      <c r="G51" s="12"/>
      <c r="H51" s="188"/>
    </row>
    <row r="52" spans="1:8" ht="15">
      <c r="A52" s="186"/>
      <c r="B52" s="187"/>
      <c r="C52" s="189"/>
      <c r="D52" s="189"/>
      <c r="E52" s="189"/>
      <c r="F52" s="187"/>
      <c r="G52" s="12"/>
      <c r="H52" s="188"/>
    </row>
    <row r="53" spans="1:8" ht="16.5">
      <c r="A53" s="7"/>
      <c r="B53" s="185" t="s">
        <v>820</v>
      </c>
      <c r="C53" s="3"/>
      <c r="H53" s="22"/>
    </row>
    <row r="54" spans="1:8" ht="12">
      <c r="A54" s="7"/>
      <c r="H54" s="22"/>
    </row>
    <row r="55" spans="1:10" ht="15">
      <c r="A55" s="116" t="s">
        <v>815</v>
      </c>
      <c r="B55" s="116" t="s">
        <v>825</v>
      </c>
      <c r="C55" s="9" t="s">
        <v>816</v>
      </c>
      <c r="D55" s="13"/>
      <c r="E55" s="9" t="s">
        <v>817</v>
      </c>
      <c r="F55" s="13"/>
      <c r="G55" s="9"/>
      <c r="H55" s="117" t="s">
        <v>819</v>
      </c>
      <c r="I55" s="13"/>
      <c r="J55" s="13"/>
    </row>
    <row r="56" spans="1:8" ht="12">
      <c r="A56" s="186"/>
      <c r="B56" s="187"/>
      <c r="C56" s="187"/>
      <c r="D56" s="187"/>
      <c r="E56" s="187"/>
      <c r="F56" s="187"/>
      <c r="G56" s="187"/>
      <c r="H56" s="188"/>
    </row>
    <row r="57" spans="1:9" ht="12.75">
      <c r="A57" s="186">
        <v>1</v>
      </c>
      <c r="B57" s="187"/>
      <c r="C57" s="36" t="str">
        <f>$D$17</f>
        <v>Veddige 2</v>
      </c>
      <c r="D57" s="36"/>
      <c r="E57" s="36" t="str">
        <f>$D$9</f>
        <v>Ljungby</v>
      </c>
      <c r="F57" s="36"/>
      <c r="G57" s="187"/>
      <c r="H57" s="83" t="s">
        <v>875</v>
      </c>
      <c r="I57" t="s">
        <v>347</v>
      </c>
    </row>
    <row r="58" spans="1:8" ht="12.75">
      <c r="A58" s="186"/>
      <c r="B58" s="187"/>
      <c r="C58" s="36"/>
      <c r="D58" s="36"/>
      <c r="E58" s="36"/>
      <c r="F58" s="36"/>
      <c r="G58" s="187"/>
      <c r="H58" s="83"/>
    </row>
    <row r="59" spans="1:9" ht="12.75">
      <c r="A59" s="186">
        <v>2</v>
      </c>
      <c r="B59" s="187"/>
      <c r="C59" s="36" t="str">
        <f>$D$12</f>
        <v>GVK 99-2</v>
      </c>
      <c r="D59" s="36"/>
      <c r="E59" s="36" t="str">
        <f>$D$17</f>
        <v>Veddige 2</v>
      </c>
      <c r="F59" s="36"/>
      <c r="G59" s="187"/>
      <c r="H59" s="83" t="s">
        <v>786</v>
      </c>
      <c r="I59" t="s">
        <v>348</v>
      </c>
    </row>
    <row r="60" spans="1:8" ht="12.75">
      <c r="A60" s="186"/>
      <c r="B60" s="187"/>
      <c r="C60" s="36"/>
      <c r="D60" s="36"/>
      <c r="E60" s="36"/>
      <c r="F60" s="36"/>
      <c r="G60" s="187"/>
      <c r="H60" s="83"/>
    </row>
    <row r="61" spans="1:9" ht="12.75">
      <c r="A61" s="186">
        <v>3</v>
      </c>
      <c r="B61" s="187"/>
      <c r="C61" s="36" t="str">
        <f>$D$9</f>
        <v>Ljungby</v>
      </c>
      <c r="D61" s="36"/>
      <c r="E61" s="36" t="str">
        <f>$D$12</f>
        <v>GVK 99-2</v>
      </c>
      <c r="F61" s="36"/>
      <c r="G61" s="187"/>
      <c r="H61" s="83" t="s">
        <v>876</v>
      </c>
      <c r="I61" t="s">
        <v>349</v>
      </c>
    </row>
    <row r="62" spans="1:8" ht="15">
      <c r="A62" s="186"/>
      <c r="B62" s="187"/>
      <c r="C62" s="189"/>
      <c r="D62" s="189"/>
      <c r="E62" s="189"/>
      <c r="F62" s="187"/>
      <c r="G62" s="187"/>
      <c r="H62" s="188"/>
    </row>
    <row r="63" spans="1:8" ht="12">
      <c r="A63" s="7"/>
      <c r="H63" s="22"/>
    </row>
    <row r="64" spans="1:8" ht="16.5">
      <c r="A64" s="7"/>
      <c r="B64" s="185" t="s">
        <v>824</v>
      </c>
      <c r="C64" s="3"/>
      <c r="H64" s="22"/>
    </row>
    <row r="65" spans="1:8" ht="12">
      <c r="A65" s="7"/>
      <c r="H65" s="22"/>
    </row>
    <row r="66" spans="1:10" ht="15">
      <c r="A66" s="116" t="s">
        <v>815</v>
      </c>
      <c r="B66" s="116" t="s">
        <v>825</v>
      </c>
      <c r="C66" s="9" t="s">
        <v>816</v>
      </c>
      <c r="D66" s="13"/>
      <c r="E66" s="9" t="s">
        <v>817</v>
      </c>
      <c r="F66" s="13"/>
      <c r="G66" s="9"/>
      <c r="H66" s="117" t="s">
        <v>819</v>
      </c>
      <c r="I66" s="13"/>
      <c r="J66" s="13"/>
    </row>
    <row r="67" spans="1:8" ht="12">
      <c r="A67" s="186"/>
      <c r="B67" s="187"/>
      <c r="C67" s="187"/>
      <c r="D67" s="187"/>
      <c r="E67" s="187"/>
      <c r="F67" s="187"/>
      <c r="G67" s="187"/>
      <c r="H67" s="188"/>
    </row>
    <row r="68" spans="1:9" ht="12.75">
      <c r="A68" s="186">
        <v>1</v>
      </c>
      <c r="B68" s="187"/>
      <c r="C68" s="36" t="str">
        <f>$D$18</f>
        <v>Eneryda</v>
      </c>
      <c r="D68" s="36"/>
      <c r="E68" s="36" t="str">
        <f>$D$10</f>
        <v>Falkenberg Grön</v>
      </c>
      <c r="F68" s="36"/>
      <c r="G68" s="187"/>
      <c r="H68" s="83" t="s">
        <v>875</v>
      </c>
      <c r="I68" t="s">
        <v>350</v>
      </c>
    </row>
    <row r="69" spans="1:8" ht="12.75">
      <c r="A69" s="186"/>
      <c r="B69" s="187"/>
      <c r="C69" s="36"/>
      <c r="D69" s="36"/>
      <c r="E69" s="36"/>
      <c r="F69" s="36"/>
      <c r="G69" s="187"/>
      <c r="H69" s="83"/>
    </row>
    <row r="70" spans="1:9" ht="12.75">
      <c r="A70" s="186">
        <v>2</v>
      </c>
      <c r="B70" s="187"/>
      <c r="C70" s="36" t="str">
        <f>$D$11</f>
        <v>GVK 99-1</v>
      </c>
      <c r="D70" s="36"/>
      <c r="E70" s="36" t="str">
        <f>$D$18</f>
        <v>Eneryda</v>
      </c>
      <c r="F70" s="36"/>
      <c r="G70" s="187"/>
      <c r="H70" s="83" t="s">
        <v>876</v>
      </c>
      <c r="I70" t="s">
        <v>351</v>
      </c>
    </row>
    <row r="71" spans="1:8" ht="12.75">
      <c r="A71" s="186"/>
      <c r="B71" s="187"/>
      <c r="C71" s="36"/>
      <c r="D71" s="36"/>
      <c r="E71" s="36"/>
      <c r="F71" s="36"/>
      <c r="G71" s="187"/>
      <c r="H71" s="83"/>
    </row>
    <row r="72" spans="1:9" ht="12.75">
      <c r="A72" s="186">
        <v>3</v>
      </c>
      <c r="B72" s="187"/>
      <c r="C72" s="36" t="str">
        <f>$D$10</f>
        <v>Falkenberg Grön</v>
      </c>
      <c r="D72" s="36"/>
      <c r="E72" s="36" t="str">
        <f>$D$11</f>
        <v>GVK 99-1</v>
      </c>
      <c r="F72" s="36"/>
      <c r="G72" s="187"/>
      <c r="H72" s="83" t="s">
        <v>875</v>
      </c>
      <c r="I72" t="s">
        <v>352</v>
      </c>
    </row>
    <row r="73" spans="1:8" ht="12">
      <c r="A73" s="7"/>
      <c r="H73" s="22"/>
    </row>
    <row r="74" spans="1:8" ht="12">
      <c r="A74" s="7"/>
      <c r="H74" s="22"/>
    </row>
    <row r="75" spans="1:8" ht="16.5">
      <c r="A75" s="7"/>
      <c r="B75" s="190"/>
      <c r="C75" s="9"/>
      <c r="D75" s="115" t="s">
        <v>823</v>
      </c>
      <c r="H75" s="22"/>
    </row>
    <row r="76" spans="1:8" ht="15">
      <c r="A76" s="7"/>
      <c r="B76" s="190"/>
      <c r="C76" s="9"/>
      <c r="H76" s="22"/>
    </row>
    <row r="77" spans="1:8" ht="15">
      <c r="A77" s="116" t="s">
        <v>815</v>
      </c>
      <c r="B77" s="116" t="s">
        <v>825</v>
      </c>
      <c r="C77" s="9" t="s">
        <v>775</v>
      </c>
      <c r="D77" s="13"/>
      <c r="E77" s="9" t="s">
        <v>776</v>
      </c>
      <c r="F77" s="13"/>
      <c r="G77" s="9"/>
      <c r="H77" s="117" t="s">
        <v>819</v>
      </c>
    </row>
    <row r="78" spans="1:8" ht="15">
      <c r="A78" s="191"/>
      <c r="B78" s="116"/>
      <c r="C78" s="9"/>
      <c r="D78" s="13"/>
      <c r="E78" s="9"/>
      <c r="F78" s="13"/>
      <c r="G78" s="9"/>
      <c r="H78" s="188"/>
    </row>
    <row r="79" spans="1:9" ht="13.5">
      <c r="A79" s="31" t="s">
        <v>463</v>
      </c>
      <c r="C79" s="183" t="s">
        <v>831</v>
      </c>
      <c r="E79" s="183" t="s">
        <v>837</v>
      </c>
      <c r="H79" s="83" t="s">
        <v>876</v>
      </c>
      <c r="I79" t="s">
        <v>353</v>
      </c>
    </row>
    <row r="80" spans="1:8" ht="15">
      <c r="A80" s="31"/>
      <c r="B80" s="152"/>
      <c r="C80" s="17"/>
      <c r="D80" s="17"/>
      <c r="E80" s="17"/>
      <c r="F80" s="17"/>
      <c r="G80" s="17"/>
      <c r="H80" s="83"/>
    </row>
    <row r="81" spans="1:8" ht="15">
      <c r="A81" s="31"/>
      <c r="B81" s="152"/>
      <c r="C81" s="17"/>
      <c r="D81" s="17"/>
      <c r="E81" s="17"/>
      <c r="F81" s="17"/>
      <c r="G81" s="17"/>
      <c r="H81" s="83" t="s">
        <v>829</v>
      </c>
    </row>
    <row r="82" spans="1:10" ht="15">
      <c r="A82" s="31" t="s">
        <v>465</v>
      </c>
      <c r="B82" s="152"/>
      <c r="C82" s="86" t="s">
        <v>597</v>
      </c>
      <c r="D82" s="17"/>
      <c r="E82" s="86" t="s">
        <v>338</v>
      </c>
      <c r="F82" s="17"/>
      <c r="G82" s="17"/>
      <c r="H82" s="83" t="s">
        <v>878</v>
      </c>
      <c r="I82" s="23" t="s">
        <v>354</v>
      </c>
      <c r="J82" s="20"/>
    </row>
    <row r="83" spans="1:8" ht="15">
      <c r="A83" s="31"/>
      <c r="B83" s="152"/>
      <c r="C83" s="17"/>
      <c r="D83" s="17"/>
      <c r="E83" s="17"/>
      <c r="F83" s="17"/>
      <c r="G83" s="17"/>
      <c r="H83" s="83" t="s">
        <v>829</v>
      </c>
    </row>
    <row r="84" spans="1:8" ht="12.75">
      <c r="A84" s="202"/>
      <c r="C84" s="17"/>
      <c r="D84" s="17"/>
      <c r="E84" s="17"/>
      <c r="F84" s="17"/>
      <c r="G84" s="17"/>
      <c r="H84" s="83"/>
    </row>
    <row r="85" spans="1:9" ht="15">
      <c r="A85" s="31" t="s">
        <v>356</v>
      </c>
      <c r="B85" s="129"/>
      <c r="C85" s="86" t="s">
        <v>790</v>
      </c>
      <c r="D85" s="17"/>
      <c r="E85" s="86" t="s">
        <v>811</v>
      </c>
      <c r="F85" s="17"/>
      <c r="G85" s="73"/>
      <c r="H85" s="83" t="s">
        <v>876</v>
      </c>
      <c r="I85" t="s">
        <v>357</v>
      </c>
    </row>
    <row r="86" spans="1:8" ht="15">
      <c r="A86" s="31"/>
      <c r="B86" s="152"/>
      <c r="C86" s="17"/>
      <c r="D86" s="17"/>
      <c r="E86" s="17"/>
      <c r="F86" s="17"/>
      <c r="G86" s="17"/>
      <c r="H86" s="83"/>
    </row>
    <row r="87" spans="1:8" ht="15">
      <c r="A87" s="31"/>
      <c r="B87" s="152"/>
      <c r="C87" s="17"/>
      <c r="D87" s="17"/>
      <c r="E87" s="17"/>
      <c r="F87" s="17"/>
      <c r="G87" s="17"/>
      <c r="H87" s="83" t="s">
        <v>829</v>
      </c>
    </row>
    <row r="88" spans="1:9" ht="15">
      <c r="A88" s="31" t="s">
        <v>361</v>
      </c>
      <c r="B88" s="152"/>
      <c r="C88" s="86" t="s">
        <v>337</v>
      </c>
      <c r="D88" s="17"/>
      <c r="E88" s="86" t="s">
        <v>798</v>
      </c>
      <c r="F88" s="17"/>
      <c r="G88" s="73"/>
      <c r="H88" s="83" t="s">
        <v>876</v>
      </c>
      <c r="I88" t="s">
        <v>362</v>
      </c>
    </row>
    <row r="89" spans="1:8" ht="15">
      <c r="A89" s="144"/>
      <c r="B89" s="152"/>
      <c r="C89" s="17"/>
      <c r="D89" s="17"/>
      <c r="E89" s="17"/>
      <c r="F89" s="17"/>
      <c r="G89" s="17"/>
      <c r="H89" s="188" t="s">
        <v>480</v>
      </c>
    </row>
    <row r="90" spans="1:10" ht="15.75" thickBot="1">
      <c r="A90" s="192"/>
      <c r="B90" s="193"/>
      <c r="C90" s="194"/>
      <c r="D90" s="194"/>
      <c r="E90" s="194"/>
      <c r="F90" s="194"/>
      <c r="G90" s="194"/>
      <c r="H90" s="195"/>
      <c r="I90" s="196"/>
      <c r="J90" s="196"/>
    </row>
    <row r="91" spans="1:9" ht="15">
      <c r="A91" s="31" t="s">
        <v>364</v>
      </c>
      <c r="B91" s="152"/>
      <c r="C91" s="183" t="s">
        <v>340</v>
      </c>
      <c r="D91" s="197"/>
      <c r="E91" s="86" t="s">
        <v>884</v>
      </c>
      <c r="F91" s="17"/>
      <c r="G91" s="17"/>
      <c r="H91" s="83" t="s">
        <v>875</v>
      </c>
      <c r="I91" s="17" t="s">
        <v>365</v>
      </c>
    </row>
    <row r="92" spans="1:8" ht="15">
      <c r="A92" s="31"/>
      <c r="B92" s="152"/>
      <c r="C92" s="17"/>
      <c r="D92" s="17"/>
      <c r="E92" s="17"/>
      <c r="F92" s="17"/>
      <c r="G92" s="17"/>
      <c r="H92" s="83"/>
    </row>
    <row r="93" spans="1:8" ht="12.75">
      <c r="A93" s="31"/>
      <c r="C93" s="17"/>
      <c r="D93" s="17"/>
      <c r="E93" s="17"/>
      <c r="F93" s="17"/>
      <c r="G93" s="17"/>
      <c r="H93" s="83"/>
    </row>
    <row r="94" spans="1:9" ht="15">
      <c r="A94" s="31" t="s">
        <v>364</v>
      </c>
      <c r="B94" s="152"/>
      <c r="C94" s="86" t="s">
        <v>339</v>
      </c>
      <c r="D94" s="86"/>
      <c r="E94" s="86" t="s">
        <v>599</v>
      </c>
      <c r="F94" s="17"/>
      <c r="G94" s="17"/>
      <c r="H94" s="83" t="s">
        <v>877</v>
      </c>
      <c r="I94" s="17" t="s">
        <v>366</v>
      </c>
    </row>
    <row r="95" spans="1:8" ht="15">
      <c r="A95" s="31"/>
      <c r="B95" s="152"/>
      <c r="C95" s="17"/>
      <c r="D95" s="17"/>
      <c r="E95" s="17"/>
      <c r="F95" s="17"/>
      <c r="G95" s="17"/>
      <c r="H95" s="83"/>
    </row>
    <row r="96" spans="1:8" ht="15">
      <c r="A96" s="31"/>
      <c r="B96" s="152"/>
      <c r="C96" s="17"/>
      <c r="D96" s="17"/>
      <c r="E96" s="17"/>
      <c r="F96" s="17"/>
      <c r="G96" s="17"/>
      <c r="H96" s="83"/>
    </row>
    <row r="97" spans="1:9" ht="15">
      <c r="A97" s="31" t="s">
        <v>777</v>
      </c>
      <c r="B97" s="152"/>
      <c r="C97" s="86" t="s">
        <v>831</v>
      </c>
      <c r="D97" s="86"/>
      <c r="E97" s="86" t="s">
        <v>790</v>
      </c>
      <c r="F97" s="17"/>
      <c r="G97" s="17"/>
      <c r="H97" s="83" t="s">
        <v>876</v>
      </c>
      <c r="I97" s="17" t="s">
        <v>367</v>
      </c>
    </row>
    <row r="98" spans="1:8" ht="12.75">
      <c r="A98" s="31"/>
      <c r="C98" s="17"/>
      <c r="D98" s="17"/>
      <c r="E98" s="17"/>
      <c r="F98" s="17"/>
      <c r="G98" s="17"/>
      <c r="H98" s="83"/>
    </row>
    <row r="99" spans="1:8" ht="12.75">
      <c r="A99" s="31"/>
      <c r="C99" s="17"/>
      <c r="D99" s="17"/>
      <c r="E99" s="17"/>
      <c r="F99" s="17"/>
      <c r="G99" s="17"/>
      <c r="H99" s="83"/>
    </row>
    <row r="100" spans="1:9" ht="12.75">
      <c r="A100" s="31" t="s">
        <v>778</v>
      </c>
      <c r="C100" s="86" t="s">
        <v>597</v>
      </c>
      <c r="D100" s="86"/>
      <c r="E100" s="86" t="s">
        <v>337</v>
      </c>
      <c r="F100" s="17"/>
      <c r="G100" s="17"/>
      <c r="H100" s="83" t="s">
        <v>875</v>
      </c>
      <c r="I100" s="17" t="s">
        <v>370</v>
      </c>
    </row>
    <row r="101" spans="1:8" ht="12">
      <c r="A101" s="31"/>
      <c r="C101" s="17"/>
      <c r="D101" s="17"/>
      <c r="E101" s="17"/>
      <c r="F101" s="17"/>
      <c r="G101" s="17"/>
      <c r="H101" s="188"/>
    </row>
    <row r="102" spans="1:10" ht="15.75" thickBot="1">
      <c r="A102" s="192"/>
      <c r="B102" s="193"/>
      <c r="C102" s="194"/>
      <c r="D102" s="194"/>
      <c r="E102" s="194"/>
      <c r="F102" s="194"/>
      <c r="G102" s="194"/>
      <c r="H102" s="195"/>
      <c r="I102" s="196"/>
      <c r="J102" s="196"/>
    </row>
    <row r="103" spans="1:9" ht="12.75">
      <c r="A103" s="31" t="s">
        <v>373</v>
      </c>
      <c r="C103" s="86" t="s">
        <v>837</v>
      </c>
      <c r="D103" s="86"/>
      <c r="E103" s="86" t="s">
        <v>811</v>
      </c>
      <c r="F103" s="17"/>
      <c r="G103" s="17"/>
      <c r="H103" s="83" t="s">
        <v>877</v>
      </c>
      <c r="I103" s="17" t="s">
        <v>374</v>
      </c>
    </row>
    <row r="104" spans="1:8" ht="15">
      <c r="A104" s="31"/>
      <c r="B104" s="152"/>
      <c r="C104" s="17"/>
      <c r="D104" s="17"/>
      <c r="E104" s="17"/>
      <c r="F104" s="17"/>
      <c r="G104" s="17"/>
      <c r="H104" s="83"/>
    </row>
    <row r="105" spans="1:8" ht="15">
      <c r="A105" s="31"/>
      <c r="B105" s="152"/>
      <c r="C105" s="17"/>
      <c r="D105" s="17"/>
      <c r="E105" s="17"/>
      <c r="F105" s="17"/>
      <c r="G105" s="17"/>
      <c r="H105" s="83" t="s">
        <v>829</v>
      </c>
    </row>
    <row r="106" spans="1:9" ht="15">
      <c r="A106" s="31" t="s">
        <v>373</v>
      </c>
      <c r="B106" s="152"/>
      <c r="C106" s="86" t="s">
        <v>338</v>
      </c>
      <c r="D106" s="86"/>
      <c r="E106" s="86" t="s">
        <v>798</v>
      </c>
      <c r="F106" s="17"/>
      <c r="G106" s="17"/>
      <c r="H106" s="83" t="s">
        <v>877</v>
      </c>
      <c r="I106" s="17" t="s">
        <v>377</v>
      </c>
    </row>
    <row r="107" spans="1:8" ht="15">
      <c r="A107" s="31"/>
      <c r="B107" s="152"/>
      <c r="C107" s="17"/>
      <c r="D107" s="17"/>
      <c r="E107" s="17"/>
      <c r="F107" s="17"/>
      <c r="G107" s="17"/>
      <c r="H107" s="83" t="s">
        <v>829</v>
      </c>
    </row>
    <row r="108" spans="1:8" ht="12.75">
      <c r="A108" s="31"/>
      <c r="C108" s="17"/>
      <c r="D108" s="17"/>
      <c r="E108" s="17"/>
      <c r="F108" s="17"/>
      <c r="G108" s="17"/>
      <c r="H108" s="83"/>
    </row>
    <row r="109" spans="1:9" ht="12.75">
      <c r="A109" s="31" t="s">
        <v>380</v>
      </c>
      <c r="C109" s="86" t="s">
        <v>340</v>
      </c>
      <c r="D109" s="86"/>
      <c r="E109" s="86" t="s">
        <v>339</v>
      </c>
      <c r="F109" s="17"/>
      <c r="G109" s="17"/>
      <c r="H109" s="83" t="s">
        <v>876</v>
      </c>
      <c r="I109" s="17" t="s">
        <v>381</v>
      </c>
    </row>
    <row r="110" spans="1:8" ht="12.75">
      <c r="A110" s="31"/>
      <c r="C110" s="17"/>
      <c r="D110" s="17"/>
      <c r="E110" s="17"/>
      <c r="F110" s="17"/>
      <c r="G110" s="17"/>
      <c r="H110" s="83"/>
    </row>
    <row r="111" spans="1:8" ht="12.75">
      <c r="A111" s="31"/>
      <c r="C111" s="17"/>
      <c r="D111" s="17"/>
      <c r="E111" s="17"/>
      <c r="F111" s="17"/>
      <c r="G111" s="17"/>
      <c r="H111" s="83" t="s">
        <v>829</v>
      </c>
    </row>
    <row r="112" spans="1:9" ht="12.75">
      <c r="A112" s="31" t="s">
        <v>382</v>
      </c>
      <c r="C112" s="86" t="s">
        <v>884</v>
      </c>
      <c r="D112" s="86"/>
      <c r="E112" s="86" t="s">
        <v>599</v>
      </c>
      <c r="F112" s="17"/>
      <c r="G112" s="17"/>
      <c r="H112" s="83" t="s">
        <v>877</v>
      </c>
      <c r="I112" s="17" t="s">
        <v>383</v>
      </c>
    </row>
    <row r="113" spans="1:8" ht="12">
      <c r="A113" s="31"/>
      <c r="C113" s="17"/>
      <c r="D113" s="17"/>
      <c r="E113" s="17"/>
      <c r="F113" s="17"/>
      <c r="G113" s="17"/>
      <c r="H113" s="143" t="s">
        <v>829</v>
      </c>
    </row>
    <row r="114" spans="1:10" ht="15.75" thickBot="1">
      <c r="A114" s="200"/>
      <c r="B114" s="193"/>
      <c r="C114" s="194"/>
      <c r="D114" s="194"/>
      <c r="E114" s="194"/>
      <c r="F114" s="194"/>
      <c r="G114" s="194"/>
      <c r="H114" s="195"/>
      <c r="I114" s="196"/>
      <c r="J114" s="196"/>
    </row>
    <row r="115" spans="1:9" ht="15">
      <c r="A115" s="31" t="s">
        <v>385</v>
      </c>
      <c r="B115" s="152"/>
      <c r="C115" s="86" t="s">
        <v>837</v>
      </c>
      <c r="D115" s="86"/>
      <c r="E115" s="86" t="s">
        <v>338</v>
      </c>
      <c r="F115" s="17"/>
      <c r="G115" s="17"/>
      <c r="H115" s="83" t="s">
        <v>876</v>
      </c>
      <c r="I115" s="17" t="s">
        <v>386</v>
      </c>
    </row>
    <row r="116" spans="1:8" ht="15">
      <c r="A116" s="31"/>
      <c r="B116" s="152"/>
      <c r="C116" s="17"/>
      <c r="D116" s="17"/>
      <c r="E116" s="17"/>
      <c r="F116" s="17"/>
      <c r="G116" s="17"/>
      <c r="H116" s="83"/>
    </row>
    <row r="117" spans="1:8" ht="12.75">
      <c r="A117" s="31"/>
      <c r="C117" s="17"/>
      <c r="D117" s="17"/>
      <c r="E117" s="17"/>
      <c r="F117" s="17"/>
      <c r="G117" s="17"/>
      <c r="H117" s="83" t="s">
        <v>829</v>
      </c>
    </row>
    <row r="118" spans="1:9" ht="12.75">
      <c r="A118" s="31" t="s">
        <v>387</v>
      </c>
      <c r="C118" s="86" t="s">
        <v>811</v>
      </c>
      <c r="D118" s="86"/>
      <c r="E118" s="86" t="s">
        <v>798</v>
      </c>
      <c r="F118" s="17"/>
      <c r="G118" s="17"/>
      <c r="H118" s="83" t="s">
        <v>876</v>
      </c>
      <c r="I118" s="17" t="s">
        <v>388</v>
      </c>
    </row>
    <row r="119" spans="1:8" ht="12.75">
      <c r="A119" s="31"/>
      <c r="C119" s="17"/>
      <c r="D119" s="17"/>
      <c r="E119" s="17"/>
      <c r="F119" s="17"/>
      <c r="G119" s="17"/>
      <c r="H119" s="83" t="s">
        <v>829</v>
      </c>
    </row>
    <row r="120" spans="1:8" ht="12.75">
      <c r="A120" s="31"/>
      <c r="C120" s="17"/>
      <c r="D120" s="17"/>
      <c r="E120" s="17"/>
      <c r="F120" s="17"/>
      <c r="G120" s="17"/>
      <c r="H120" s="83"/>
    </row>
    <row r="121" spans="1:9" ht="12.75">
      <c r="A121" s="31" t="s">
        <v>389</v>
      </c>
      <c r="C121" s="86" t="s">
        <v>790</v>
      </c>
      <c r="D121" s="86"/>
      <c r="E121" s="86" t="s">
        <v>597</v>
      </c>
      <c r="F121" s="17"/>
      <c r="G121" s="17"/>
      <c r="H121" s="83" t="s">
        <v>876</v>
      </c>
      <c r="I121" s="17" t="s">
        <v>390</v>
      </c>
    </row>
    <row r="122" spans="1:8" ht="12.75">
      <c r="A122" s="31"/>
      <c r="C122" s="17"/>
      <c r="D122" s="17"/>
      <c r="E122" s="17"/>
      <c r="F122" s="17"/>
      <c r="G122" s="17"/>
      <c r="H122" s="83"/>
    </row>
    <row r="123" spans="1:8" ht="12.75">
      <c r="A123" s="31"/>
      <c r="C123" s="17"/>
      <c r="D123" s="17"/>
      <c r="E123" s="17"/>
      <c r="F123" s="17"/>
      <c r="G123" s="17"/>
      <c r="H123" s="83"/>
    </row>
    <row r="124" spans="1:9" ht="12.75">
      <c r="A124" s="201" t="s">
        <v>393</v>
      </c>
      <c r="C124" s="86" t="s">
        <v>831</v>
      </c>
      <c r="D124" s="86"/>
      <c r="E124" s="86" t="s">
        <v>337</v>
      </c>
      <c r="F124" s="17"/>
      <c r="G124" s="17"/>
      <c r="H124" s="83" t="s">
        <v>878</v>
      </c>
      <c r="I124" s="17" t="s">
        <v>394</v>
      </c>
    </row>
    <row r="125" spans="1:9" ht="12">
      <c r="A125" s="31"/>
      <c r="C125" s="17"/>
      <c r="D125" s="17"/>
      <c r="E125" s="17"/>
      <c r="F125" s="17"/>
      <c r="G125" s="17"/>
      <c r="H125" s="17"/>
      <c r="I125" s="188"/>
    </row>
    <row r="126" spans="1:11" ht="12.75" thickBot="1">
      <c r="A126" s="198"/>
      <c r="B126" s="196"/>
      <c r="C126" s="196"/>
      <c r="D126" s="196"/>
      <c r="E126" s="196"/>
      <c r="F126" s="196"/>
      <c r="G126" s="196"/>
      <c r="H126" s="196"/>
      <c r="I126" s="199"/>
      <c r="J126" s="196"/>
      <c r="K126" s="196"/>
    </row>
    <row r="127" spans="1:9" ht="12">
      <c r="A127" s="7"/>
      <c r="I127" s="22"/>
    </row>
    <row r="128" spans="1:4" ht="15.75" customHeight="1">
      <c r="A128" s="203" t="s">
        <v>821</v>
      </c>
      <c r="D128" s="203" t="s">
        <v>757</v>
      </c>
    </row>
    <row r="129" spans="1:4" ht="16.5" customHeight="1">
      <c r="A129" s="183" t="s">
        <v>429</v>
      </c>
      <c r="B129" s="183" t="s">
        <v>831</v>
      </c>
      <c r="C129" s="183"/>
      <c r="D129" s="25">
        <v>14</v>
      </c>
    </row>
    <row r="130" spans="1:4" ht="16.5" customHeight="1">
      <c r="A130" s="183" t="s">
        <v>431</v>
      </c>
      <c r="B130" s="183" t="s">
        <v>337</v>
      </c>
      <c r="C130" s="183"/>
      <c r="D130" s="25">
        <v>12</v>
      </c>
    </row>
    <row r="131" spans="1:4" ht="16.5" customHeight="1">
      <c r="A131" s="183" t="s">
        <v>432</v>
      </c>
      <c r="B131" s="183" t="s">
        <v>790</v>
      </c>
      <c r="C131" s="183"/>
      <c r="D131" s="25">
        <v>11</v>
      </c>
    </row>
    <row r="132" spans="1:4" ht="16.5" customHeight="1">
      <c r="A132" s="183" t="s">
        <v>434</v>
      </c>
      <c r="B132" s="183" t="s">
        <v>597</v>
      </c>
      <c r="C132" s="183"/>
      <c r="D132" s="25">
        <v>10</v>
      </c>
    </row>
    <row r="133" spans="1:4" ht="16.5" customHeight="1">
      <c r="A133" s="183" t="s">
        <v>435</v>
      </c>
      <c r="B133" s="183" t="s">
        <v>811</v>
      </c>
      <c r="C133" s="183"/>
      <c r="D133" s="25">
        <v>9</v>
      </c>
    </row>
    <row r="134" spans="1:4" ht="16.5" customHeight="1">
      <c r="A134" s="183" t="s">
        <v>437</v>
      </c>
      <c r="B134" s="183" t="s">
        <v>798</v>
      </c>
      <c r="C134" s="183"/>
      <c r="D134" s="25">
        <v>8</v>
      </c>
    </row>
    <row r="135" spans="1:4" ht="16.5" customHeight="1">
      <c r="A135" s="183" t="s">
        <v>439</v>
      </c>
      <c r="B135" s="183" t="s">
        <v>837</v>
      </c>
      <c r="C135" s="183"/>
      <c r="D135" s="25">
        <v>7</v>
      </c>
    </row>
    <row r="136" spans="1:4" ht="16.5" customHeight="1">
      <c r="A136" s="183" t="s">
        <v>441</v>
      </c>
      <c r="B136" s="183" t="s">
        <v>338</v>
      </c>
      <c r="C136" s="183"/>
      <c r="D136" s="25">
        <v>6</v>
      </c>
    </row>
    <row r="137" spans="1:4" ht="16.5" customHeight="1">
      <c r="A137" s="183" t="s">
        <v>442</v>
      </c>
      <c r="B137" s="183" t="s">
        <v>599</v>
      </c>
      <c r="C137" s="183"/>
      <c r="D137" s="25">
        <v>5</v>
      </c>
    </row>
    <row r="138" spans="1:4" ht="16.5" customHeight="1">
      <c r="A138" s="183" t="s">
        <v>443</v>
      </c>
      <c r="B138" s="183" t="s">
        <v>884</v>
      </c>
      <c r="C138" s="183"/>
      <c r="D138" s="25">
        <v>4</v>
      </c>
    </row>
    <row r="139" spans="1:4" ht="16.5" customHeight="1">
      <c r="A139" s="183" t="s">
        <v>444</v>
      </c>
      <c r="B139" s="183" t="s">
        <v>340</v>
      </c>
      <c r="C139" s="183"/>
      <c r="D139" s="25">
        <v>3</v>
      </c>
    </row>
    <row r="140" spans="1:4" ht="16.5" customHeight="1">
      <c r="A140" s="183" t="s">
        <v>396</v>
      </c>
      <c r="B140" s="183" t="s">
        <v>339</v>
      </c>
      <c r="C140" s="183"/>
      <c r="D140" s="25">
        <v>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K19" sqref="K19"/>
    </sheetView>
  </sheetViews>
  <sheetFormatPr defaultColWidth="8.8515625" defaultRowHeight="12.75"/>
  <cols>
    <col min="3" max="3" width="10.421875" style="0" customWidth="1"/>
  </cols>
  <sheetData>
    <row r="1" spans="1:9" s="34" customFormat="1" ht="18">
      <c r="A1" s="33" t="s">
        <v>336</v>
      </c>
      <c r="I1" s="35"/>
    </row>
    <row r="2" spans="1:9" ht="27.75">
      <c r="A2" s="7"/>
      <c r="D2" s="113"/>
      <c r="I2" s="22"/>
    </row>
    <row r="3" spans="1:9" ht="27.75">
      <c r="A3" s="7"/>
      <c r="D3" s="113"/>
      <c r="I3" s="22"/>
    </row>
    <row r="4" spans="1:9" ht="27.75">
      <c r="A4" s="7"/>
      <c r="D4" s="113"/>
      <c r="I4" s="22"/>
    </row>
    <row r="5" spans="1:9" s="36" customFormat="1" ht="12.75">
      <c r="A5" s="98"/>
      <c r="D5" s="36" t="s">
        <v>607</v>
      </c>
      <c r="I5" s="123"/>
    </row>
    <row r="6" spans="1:9" s="36" customFormat="1" ht="12.75">
      <c r="A6" s="98"/>
      <c r="I6" s="123"/>
    </row>
    <row r="7" spans="1:9" s="36" customFormat="1" ht="15.75" customHeight="1">
      <c r="A7" s="98"/>
      <c r="D7" s="36" t="s">
        <v>773</v>
      </c>
      <c r="I7" s="123"/>
    </row>
    <row r="8" spans="1:9" s="36" customFormat="1" ht="15.75" customHeight="1">
      <c r="A8" s="98"/>
      <c r="D8" s="36" t="s">
        <v>771</v>
      </c>
      <c r="I8" s="123"/>
    </row>
    <row r="9" spans="1:9" s="36" customFormat="1" ht="15.75" customHeight="1">
      <c r="A9" s="98"/>
      <c r="D9" s="36" t="s">
        <v>328</v>
      </c>
      <c r="I9" s="123"/>
    </row>
    <row r="10" spans="1:9" s="36" customFormat="1" ht="15.75" customHeight="1">
      <c r="A10" s="98"/>
      <c r="D10" s="36" t="s">
        <v>329</v>
      </c>
      <c r="I10" s="123"/>
    </row>
    <row r="11" spans="1:9" s="36" customFormat="1" ht="15.75" customHeight="1">
      <c r="A11" s="98"/>
      <c r="D11" s="36" t="s">
        <v>772</v>
      </c>
      <c r="I11" s="123"/>
    </row>
    <row r="12" spans="1:9" s="36" customFormat="1" ht="15.75" customHeight="1">
      <c r="A12" s="98"/>
      <c r="D12" s="36" t="s">
        <v>774</v>
      </c>
      <c r="I12" s="123"/>
    </row>
    <row r="13" spans="1:9" ht="22.5">
      <c r="A13" s="7"/>
      <c r="C13" s="114"/>
      <c r="D13" s="3"/>
      <c r="I13" s="22"/>
    </row>
    <row r="14" spans="1:9" ht="22.5">
      <c r="A14" s="7"/>
      <c r="C14" s="114"/>
      <c r="D14" s="3"/>
      <c r="I14" s="22"/>
    </row>
    <row r="15" spans="1:9" ht="22.5">
      <c r="A15" s="7"/>
      <c r="C15" s="114"/>
      <c r="D15" s="3"/>
      <c r="I15" s="22"/>
    </row>
    <row r="16" spans="1:9" ht="16.5">
      <c r="A16" s="7"/>
      <c r="C16" s="1" t="s">
        <v>812</v>
      </c>
      <c r="F16" s="1" t="s">
        <v>813</v>
      </c>
      <c r="I16" s="22"/>
    </row>
    <row r="17" spans="1:9" ht="16.5">
      <c r="A17" s="7"/>
      <c r="C17" s="1"/>
      <c r="F17" s="1"/>
      <c r="I17" s="22"/>
    </row>
    <row r="18" spans="1:9" s="36" customFormat="1" ht="12.75">
      <c r="A18" s="98"/>
      <c r="C18" s="36" t="str">
        <f>D7</f>
        <v>Falkenberg vit</v>
      </c>
      <c r="F18" s="36" t="str">
        <f>D8</f>
        <v>Falkenberg blå</v>
      </c>
      <c r="I18" s="123"/>
    </row>
    <row r="19" spans="1:9" s="36" customFormat="1" ht="12.75">
      <c r="A19" s="98"/>
      <c r="C19" s="36" t="str">
        <f>D10</f>
        <v>Hylte svart</v>
      </c>
      <c r="F19" s="36" t="str">
        <f>D9</f>
        <v>Hylte röd</v>
      </c>
      <c r="I19" s="123"/>
    </row>
    <row r="20" spans="1:9" s="36" customFormat="1" ht="12.75">
      <c r="A20" s="98"/>
      <c r="C20" s="36" t="str">
        <f>D11</f>
        <v>Vindrarp 1</v>
      </c>
      <c r="F20" s="36" t="str">
        <f>D12</f>
        <v>Vindrarp 2</v>
      </c>
      <c r="I20" s="123"/>
    </row>
    <row r="21" spans="1:9" s="36" customFormat="1" ht="12.75">
      <c r="A21" s="98"/>
      <c r="I21" s="123"/>
    </row>
    <row r="22" spans="1:9" ht="16.5">
      <c r="A22" s="7"/>
      <c r="B22" s="2"/>
      <c r="F22" s="2"/>
      <c r="I22" s="22"/>
    </row>
    <row r="23" spans="1:9" ht="12">
      <c r="A23" s="7"/>
      <c r="I23" s="22"/>
    </row>
    <row r="24" spans="1:9" ht="12">
      <c r="A24" s="7"/>
      <c r="I24" s="22"/>
    </row>
    <row r="25" spans="1:9" ht="16.5">
      <c r="A25" s="7"/>
      <c r="D25" s="1" t="s">
        <v>814</v>
      </c>
      <c r="I25" s="22"/>
    </row>
    <row r="26" spans="1:9" ht="16.5">
      <c r="A26" s="115"/>
      <c r="I26" s="22"/>
    </row>
    <row r="27" spans="1:9" ht="16.5">
      <c r="A27" s="7"/>
      <c r="B27" s="115" t="s">
        <v>812</v>
      </c>
      <c r="C27" s="3"/>
      <c r="I27" s="22"/>
    </row>
    <row r="28" spans="1:9" ht="12">
      <c r="A28" s="7"/>
      <c r="I28" s="22"/>
    </row>
    <row r="29" spans="1:8" ht="15">
      <c r="A29" s="116" t="s">
        <v>815</v>
      </c>
      <c r="B29" s="116" t="s">
        <v>825</v>
      </c>
      <c r="C29" s="9" t="s">
        <v>775</v>
      </c>
      <c r="D29" s="13"/>
      <c r="E29" s="9" t="s">
        <v>776</v>
      </c>
      <c r="F29" s="13"/>
      <c r="G29" s="9"/>
      <c r="H29" s="117" t="s">
        <v>819</v>
      </c>
    </row>
    <row r="30" spans="1:8" ht="12">
      <c r="A30" s="118"/>
      <c r="B30" s="118"/>
      <c r="C30" s="119"/>
      <c r="D30" s="119"/>
      <c r="E30" s="119"/>
      <c r="F30" s="119"/>
      <c r="G30" s="119"/>
      <c r="H30" s="120"/>
    </row>
    <row r="31" spans="1:8" ht="12.75">
      <c r="A31" s="118">
        <v>1</v>
      </c>
      <c r="B31" s="118">
        <v>2</v>
      </c>
      <c r="C31" s="36" t="str">
        <f>D11</f>
        <v>Vindrarp 1</v>
      </c>
      <c r="D31" s="36"/>
      <c r="E31" s="36" t="str">
        <f>D7</f>
        <v>Falkenberg vit</v>
      </c>
      <c r="F31" s="36"/>
      <c r="G31" s="12"/>
      <c r="H31" s="83" t="s">
        <v>875</v>
      </c>
    </row>
    <row r="32" spans="1:8" ht="12.75">
      <c r="A32" s="118"/>
      <c r="B32" s="118"/>
      <c r="C32" s="36"/>
      <c r="D32" s="36"/>
      <c r="E32" s="36"/>
      <c r="F32" s="36"/>
      <c r="G32" s="12"/>
      <c r="H32" s="83"/>
    </row>
    <row r="33" spans="1:8" ht="12.75">
      <c r="A33" s="118">
        <v>2</v>
      </c>
      <c r="B33" s="118">
        <v>2</v>
      </c>
      <c r="C33" s="36" t="str">
        <f>D10</f>
        <v>Hylte svart</v>
      </c>
      <c r="D33" s="36"/>
      <c r="E33" s="36" t="str">
        <f>D11</f>
        <v>Vindrarp 1</v>
      </c>
      <c r="F33" s="36"/>
      <c r="G33" s="12"/>
      <c r="H33" s="83" t="s">
        <v>878</v>
      </c>
    </row>
    <row r="34" spans="1:8" ht="12.75">
      <c r="A34" s="118"/>
      <c r="B34" s="118"/>
      <c r="C34" s="36"/>
      <c r="D34" s="36"/>
      <c r="E34" s="36"/>
      <c r="F34" s="36"/>
      <c r="G34" s="12"/>
      <c r="H34" s="83"/>
    </row>
    <row r="35" spans="1:8" ht="12.75">
      <c r="A35" s="118">
        <v>3</v>
      </c>
      <c r="B35" s="118">
        <v>2</v>
      </c>
      <c r="C35" s="36" t="str">
        <f>D7</f>
        <v>Falkenberg vit</v>
      </c>
      <c r="D35" s="36"/>
      <c r="E35" s="36" t="str">
        <f>D10</f>
        <v>Hylte svart</v>
      </c>
      <c r="F35" s="36"/>
      <c r="G35" s="12"/>
      <c r="H35" s="83" t="s">
        <v>875</v>
      </c>
    </row>
    <row r="36" spans="1:8" ht="12.75">
      <c r="A36" s="118"/>
      <c r="B36" s="118"/>
      <c r="C36" s="36"/>
      <c r="D36" s="36"/>
      <c r="E36" s="36"/>
      <c r="F36" s="36"/>
      <c r="G36" s="119"/>
      <c r="H36" s="120"/>
    </row>
    <row r="37" spans="1:8" ht="12">
      <c r="A37" s="7"/>
      <c r="B37" s="7"/>
      <c r="H37" s="22"/>
    </row>
    <row r="38" spans="1:8" ht="16.5">
      <c r="A38" s="7"/>
      <c r="B38" s="115" t="s">
        <v>813</v>
      </c>
      <c r="C38" s="3"/>
      <c r="H38" s="22"/>
    </row>
    <row r="39" spans="1:8" ht="12">
      <c r="A39" s="7"/>
      <c r="B39" s="7"/>
      <c r="H39" s="22"/>
    </row>
    <row r="40" spans="1:8" ht="15">
      <c r="A40" s="116" t="s">
        <v>815</v>
      </c>
      <c r="B40" s="116" t="s">
        <v>825</v>
      </c>
      <c r="C40" s="9" t="s">
        <v>775</v>
      </c>
      <c r="D40" s="13"/>
      <c r="E40" s="9" t="s">
        <v>776</v>
      </c>
      <c r="F40" s="13"/>
      <c r="G40" s="9"/>
      <c r="H40" s="117" t="s">
        <v>819</v>
      </c>
    </row>
    <row r="41" spans="1:8" ht="12">
      <c r="A41" s="7"/>
      <c r="B41" s="7"/>
      <c r="H41" s="22"/>
    </row>
    <row r="42" spans="1:8" ht="12.75">
      <c r="A42" s="118">
        <v>1</v>
      </c>
      <c r="B42" s="7">
        <v>1</v>
      </c>
      <c r="C42" s="36" t="str">
        <f>D12</f>
        <v>Vindrarp 2</v>
      </c>
      <c r="D42" s="36"/>
      <c r="E42" s="36" t="str">
        <f>D8</f>
        <v>Falkenberg blå</v>
      </c>
      <c r="F42" s="36"/>
      <c r="G42" s="12"/>
      <c r="H42" s="83" t="s">
        <v>875</v>
      </c>
    </row>
    <row r="43" spans="1:8" ht="12.75">
      <c r="A43" s="118"/>
      <c r="B43" s="7"/>
      <c r="C43" s="36"/>
      <c r="D43" s="36"/>
      <c r="E43" s="36"/>
      <c r="F43" s="36"/>
      <c r="G43" s="12"/>
      <c r="H43" s="83"/>
    </row>
    <row r="44" spans="1:8" ht="12.75">
      <c r="A44" s="118">
        <v>2</v>
      </c>
      <c r="B44" s="7">
        <v>1</v>
      </c>
      <c r="C44" s="36" t="str">
        <f>D9</f>
        <v>Hylte röd</v>
      </c>
      <c r="D44" s="36"/>
      <c r="E44" s="36" t="str">
        <f>D12</f>
        <v>Vindrarp 2</v>
      </c>
      <c r="F44" s="36"/>
      <c r="G44" s="12"/>
      <c r="H44" s="83" t="s">
        <v>878</v>
      </c>
    </row>
    <row r="45" spans="1:8" ht="12.75">
      <c r="A45" s="118"/>
      <c r="B45" s="7"/>
      <c r="C45" s="36"/>
      <c r="D45" s="36"/>
      <c r="E45" s="36"/>
      <c r="F45" s="36"/>
      <c r="G45" s="12"/>
      <c r="H45" s="83"/>
    </row>
    <row r="46" spans="1:8" ht="12.75">
      <c r="A46" s="118">
        <v>3</v>
      </c>
      <c r="B46" s="7">
        <v>1</v>
      </c>
      <c r="C46" s="36" t="str">
        <f>D8</f>
        <v>Falkenberg blå</v>
      </c>
      <c r="D46" s="36"/>
      <c r="E46" s="36" t="str">
        <f>D9</f>
        <v>Hylte röd</v>
      </c>
      <c r="F46" s="36"/>
      <c r="G46" s="12"/>
      <c r="H46" s="83" t="s">
        <v>876</v>
      </c>
    </row>
    <row r="47" spans="1:8" ht="12.75">
      <c r="A47" s="118"/>
      <c r="C47" s="36"/>
      <c r="D47" s="36"/>
      <c r="E47" s="36"/>
      <c r="F47" s="36"/>
      <c r="H47" s="22"/>
    </row>
    <row r="48" spans="1:8" ht="15">
      <c r="A48" s="118"/>
      <c r="C48" s="6"/>
      <c r="D48" s="6"/>
      <c r="E48" s="6"/>
      <c r="H48" s="22"/>
    </row>
    <row r="49" spans="1:8" ht="15">
      <c r="A49" s="118"/>
      <c r="C49" s="6"/>
      <c r="D49" s="6"/>
      <c r="E49" s="6"/>
      <c r="H49" s="22"/>
    </row>
    <row r="50" spans="1:8" ht="16.5">
      <c r="A50" s="118"/>
      <c r="C50" s="6"/>
      <c r="D50" s="15" t="s">
        <v>823</v>
      </c>
      <c r="E50" s="6"/>
      <c r="H50" s="22"/>
    </row>
    <row r="51" spans="1:8" ht="16.5">
      <c r="A51" s="118"/>
      <c r="C51" s="6"/>
      <c r="D51" s="15"/>
      <c r="E51" s="6"/>
      <c r="H51" s="22"/>
    </row>
    <row r="52" spans="1:8" ht="15">
      <c r="A52" s="116" t="s">
        <v>815</v>
      </c>
      <c r="B52" s="116" t="s">
        <v>825</v>
      </c>
      <c r="C52" s="9" t="s">
        <v>775</v>
      </c>
      <c r="D52" s="13"/>
      <c r="E52" s="9" t="s">
        <v>776</v>
      </c>
      <c r="F52" s="13"/>
      <c r="G52" s="9"/>
      <c r="H52" s="117" t="s">
        <v>819</v>
      </c>
    </row>
    <row r="53" spans="1:8" ht="16.5">
      <c r="A53" s="118"/>
      <c r="C53" s="6"/>
      <c r="D53" s="15"/>
      <c r="E53" s="6"/>
      <c r="H53" s="22"/>
    </row>
    <row r="54" spans="1:8" ht="12.75">
      <c r="A54" s="125" t="s">
        <v>777</v>
      </c>
      <c r="C54" s="36" t="s">
        <v>329</v>
      </c>
      <c r="D54" s="36"/>
      <c r="E54" s="36" t="s">
        <v>328</v>
      </c>
      <c r="F54" s="36"/>
      <c r="H54" s="83" t="s">
        <v>876</v>
      </c>
    </row>
    <row r="55" spans="1:8" ht="15">
      <c r="A55" s="125"/>
      <c r="B55" s="6"/>
      <c r="C55" s="124"/>
      <c r="D55" s="124"/>
      <c r="E55" s="124"/>
      <c r="F55" s="73"/>
      <c r="G55" s="17"/>
      <c r="H55" s="83"/>
    </row>
    <row r="56" spans="1:8" ht="15">
      <c r="A56" s="125"/>
      <c r="B56" s="6"/>
      <c r="C56" s="124"/>
      <c r="D56" s="124"/>
      <c r="E56" s="124"/>
      <c r="F56" s="73"/>
      <c r="G56" s="17"/>
      <c r="H56" s="83"/>
    </row>
    <row r="57" spans="1:8" ht="15">
      <c r="A57" s="125" t="s">
        <v>778</v>
      </c>
      <c r="B57" s="6"/>
      <c r="C57" s="124" t="s">
        <v>771</v>
      </c>
      <c r="D57" s="124"/>
      <c r="E57" s="124" t="s">
        <v>773</v>
      </c>
      <c r="F57" s="73"/>
      <c r="G57" s="17"/>
      <c r="H57" s="83" t="s">
        <v>876</v>
      </c>
    </row>
    <row r="58" spans="1:8" ht="15">
      <c r="A58" s="125"/>
      <c r="B58" s="6"/>
      <c r="C58" s="124"/>
      <c r="D58" s="124"/>
      <c r="E58" s="124"/>
      <c r="F58" s="73"/>
      <c r="G58" s="17"/>
      <c r="H58" s="83"/>
    </row>
    <row r="59" spans="1:8" ht="15">
      <c r="A59" s="125"/>
      <c r="B59" s="6"/>
      <c r="C59" s="124"/>
      <c r="D59" s="124"/>
      <c r="E59" s="124"/>
      <c r="F59" s="73"/>
      <c r="G59" s="17"/>
      <c r="H59" s="83"/>
    </row>
    <row r="60" spans="1:8" ht="15">
      <c r="A60" s="125" t="s">
        <v>779</v>
      </c>
      <c r="B60" s="6"/>
      <c r="C60" s="124" t="s">
        <v>772</v>
      </c>
      <c r="D60" s="124"/>
      <c r="E60" s="124" t="s">
        <v>774</v>
      </c>
      <c r="F60" s="73"/>
      <c r="G60" s="17"/>
      <c r="H60" s="83" t="s">
        <v>877</v>
      </c>
    </row>
    <row r="61" spans="1:8" ht="15">
      <c r="A61" s="125"/>
      <c r="B61" s="6"/>
      <c r="C61" s="124"/>
      <c r="D61" s="124"/>
      <c r="E61" s="124"/>
      <c r="F61" s="73"/>
      <c r="G61" s="17"/>
      <c r="H61" s="83"/>
    </row>
    <row r="62" spans="1:8" ht="15">
      <c r="A62" s="125"/>
      <c r="B62" s="6"/>
      <c r="C62" s="124"/>
      <c r="D62" s="124"/>
      <c r="E62" s="124"/>
      <c r="F62" s="73"/>
      <c r="G62" s="17"/>
      <c r="H62" s="83"/>
    </row>
    <row r="63" spans="1:8" ht="15">
      <c r="A63" s="125" t="s">
        <v>780</v>
      </c>
      <c r="B63" s="6"/>
      <c r="C63" s="124" t="s">
        <v>328</v>
      </c>
      <c r="D63" s="124"/>
      <c r="E63" s="124" t="s">
        <v>773</v>
      </c>
      <c r="F63" s="73"/>
      <c r="G63" s="17"/>
      <c r="H63" s="83" t="s">
        <v>877</v>
      </c>
    </row>
    <row r="64" spans="1:8" ht="15">
      <c r="A64" s="125"/>
      <c r="B64" s="6"/>
      <c r="C64" s="124"/>
      <c r="D64" s="124"/>
      <c r="E64" s="124"/>
      <c r="F64" s="73"/>
      <c r="G64" s="17"/>
      <c r="H64" s="83"/>
    </row>
    <row r="65" spans="1:8" ht="15">
      <c r="A65" s="125"/>
      <c r="B65" s="6"/>
      <c r="C65" s="124"/>
      <c r="D65" s="124"/>
      <c r="E65" s="124"/>
      <c r="F65" s="73"/>
      <c r="G65" s="17"/>
      <c r="H65" s="83"/>
    </row>
    <row r="66" spans="1:8" ht="15">
      <c r="A66" s="125"/>
      <c r="B66" s="6"/>
      <c r="C66" s="124"/>
      <c r="D66" s="124"/>
      <c r="E66" s="124"/>
      <c r="F66" s="73"/>
      <c r="G66" s="17"/>
      <c r="H66" s="83"/>
    </row>
    <row r="67" spans="1:8" ht="15">
      <c r="A67" s="125" t="s">
        <v>781</v>
      </c>
      <c r="B67" s="6"/>
      <c r="C67" s="124" t="s">
        <v>329</v>
      </c>
      <c r="D67" s="124"/>
      <c r="E67" s="124" t="s">
        <v>771</v>
      </c>
      <c r="F67" s="73"/>
      <c r="G67" s="17"/>
      <c r="H67" s="83" t="s">
        <v>877</v>
      </c>
    </row>
    <row r="68" spans="1:9" ht="15">
      <c r="A68" s="7"/>
      <c r="B68" s="6"/>
      <c r="C68" s="121"/>
      <c r="D68" s="121"/>
      <c r="E68" s="121"/>
      <c r="F68" s="122"/>
      <c r="G68" s="17"/>
      <c r="I68" s="22"/>
    </row>
    <row r="69" spans="1:9" ht="12">
      <c r="A69" s="7"/>
      <c r="I69" s="22"/>
    </row>
    <row r="70" spans="1:9" ht="12">
      <c r="A70" s="7"/>
      <c r="I70" s="22"/>
    </row>
    <row r="71" spans="1:9" s="3" customFormat="1" ht="16.5" customHeight="1">
      <c r="A71" s="140"/>
      <c r="B71" s="3" t="s">
        <v>821</v>
      </c>
      <c r="D71" s="3" t="s">
        <v>757</v>
      </c>
      <c r="I71" s="181"/>
    </row>
    <row r="72" spans="1:9" s="36" customFormat="1" ht="16.5" customHeight="1">
      <c r="A72" s="98"/>
      <c r="B72" s="36" t="s">
        <v>330</v>
      </c>
      <c r="D72" s="25">
        <v>8</v>
      </c>
      <c r="I72" s="123"/>
    </row>
    <row r="73" spans="1:9" s="36" customFormat="1" ht="16.5" customHeight="1">
      <c r="A73" s="98"/>
      <c r="B73" s="36" t="s">
        <v>331</v>
      </c>
      <c r="D73" s="25">
        <v>6</v>
      </c>
      <c r="I73" s="123"/>
    </row>
    <row r="74" spans="1:9" s="36" customFormat="1" ht="16.5" customHeight="1">
      <c r="A74" s="98"/>
      <c r="B74" s="36" t="s">
        <v>332</v>
      </c>
      <c r="D74" s="25">
        <v>5</v>
      </c>
      <c r="I74" s="123"/>
    </row>
    <row r="75" spans="1:9" s="36" customFormat="1" ht="16.5" customHeight="1">
      <c r="A75" s="98"/>
      <c r="B75" s="36" t="s">
        <v>333</v>
      </c>
      <c r="D75" s="25">
        <v>4</v>
      </c>
      <c r="I75" s="123"/>
    </row>
    <row r="76" spans="1:9" s="36" customFormat="1" ht="16.5" customHeight="1">
      <c r="A76" s="98"/>
      <c r="B76" s="36" t="s">
        <v>334</v>
      </c>
      <c r="D76" s="25">
        <v>3</v>
      </c>
      <c r="I76" s="123"/>
    </row>
    <row r="77" spans="1:9" s="36" customFormat="1" ht="16.5" customHeight="1">
      <c r="A77" s="98"/>
      <c r="B77" s="36" t="s">
        <v>335</v>
      </c>
      <c r="D77" s="25">
        <v>2</v>
      </c>
      <c r="I77" s="123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K8" sqref="K8"/>
    </sheetView>
  </sheetViews>
  <sheetFormatPr defaultColWidth="8.8515625" defaultRowHeight="12.75"/>
  <cols>
    <col min="2" max="2" width="7.28125" style="0" customWidth="1"/>
    <col min="3" max="3" width="9.8515625" style="0" customWidth="1"/>
    <col min="4" max="4" width="7.28125" style="0" customWidth="1"/>
    <col min="5" max="5" width="11.8515625" style="0" customWidth="1"/>
    <col min="6" max="6" width="5.00390625" style="0" customWidth="1"/>
    <col min="7" max="7" width="13.8515625" style="0" customWidth="1"/>
    <col min="8" max="8" width="8.421875" style="0" customWidth="1"/>
    <col min="9" max="9" width="3.28125" style="0" customWidth="1"/>
    <col min="10" max="10" width="7.140625" style="0" customWidth="1"/>
    <col min="11" max="11" width="2.421875" style="0" customWidth="1"/>
    <col min="12" max="12" width="6.7109375" style="0" customWidth="1"/>
    <col min="13" max="13" width="5.8515625" style="0" customWidth="1"/>
    <col min="14" max="14" width="7.421875" style="0" customWidth="1"/>
    <col min="15" max="15" width="6.421875" style="0" customWidth="1"/>
    <col min="16" max="16" width="6.00390625" style="0" customWidth="1"/>
    <col min="17" max="17" width="3.00390625" style="0" customWidth="1"/>
    <col min="18" max="18" width="5.140625" style="0" customWidth="1"/>
    <col min="19" max="19" width="4.7109375" style="0" customWidth="1"/>
  </cols>
  <sheetData>
    <row r="1" spans="1:19" ht="23.25" customHeight="1">
      <c r="A1" s="374" t="s">
        <v>243</v>
      </c>
      <c r="B1" s="374"/>
      <c r="C1" s="374"/>
      <c r="D1" s="374"/>
      <c r="E1" s="374"/>
      <c r="F1" s="374"/>
      <c r="G1" s="374"/>
      <c r="H1" s="261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19" ht="12">
      <c r="A2" s="259"/>
      <c r="B2" s="260"/>
      <c r="C2" s="260"/>
      <c r="D2" s="260"/>
      <c r="E2" s="260"/>
      <c r="F2" s="260"/>
      <c r="G2" s="260"/>
      <c r="H2" s="261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12">
      <c r="A3" s="259"/>
      <c r="N3" s="260"/>
      <c r="O3" s="260"/>
      <c r="P3" s="260"/>
      <c r="Q3" s="260"/>
      <c r="R3" s="260"/>
      <c r="S3" s="260"/>
    </row>
    <row r="4" spans="1:19" ht="15">
      <c r="A4" s="259"/>
      <c r="B4" s="272" t="s">
        <v>478</v>
      </c>
      <c r="C4" s="272"/>
      <c r="D4" s="260"/>
      <c r="E4" s="260"/>
      <c r="F4" s="262" t="s">
        <v>234</v>
      </c>
      <c r="G4" s="260"/>
      <c r="H4" s="283" t="s">
        <v>244</v>
      </c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5">
      <c r="A5" s="259"/>
      <c r="B5" s="282" t="s">
        <v>235</v>
      </c>
      <c r="C5" s="272"/>
      <c r="D5" s="260"/>
      <c r="E5" s="278">
        <v>1</v>
      </c>
      <c r="F5" s="260" t="s">
        <v>235</v>
      </c>
      <c r="G5" s="260"/>
      <c r="H5" s="284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5">
      <c r="A6" s="259"/>
      <c r="B6" s="279" t="s">
        <v>729</v>
      </c>
      <c r="C6" s="272"/>
      <c r="D6" s="260"/>
      <c r="E6" s="278">
        <v>2</v>
      </c>
      <c r="F6" s="260" t="s">
        <v>402</v>
      </c>
      <c r="G6" s="260"/>
      <c r="H6" s="284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ht="15">
      <c r="A7" s="259"/>
      <c r="B7" s="279" t="s">
        <v>402</v>
      </c>
      <c r="C7" s="272"/>
      <c r="D7" s="260"/>
      <c r="E7" s="278">
        <v>3</v>
      </c>
      <c r="F7" s="260" t="s">
        <v>729</v>
      </c>
      <c r="G7" s="260"/>
      <c r="H7" s="284" t="s">
        <v>807</v>
      </c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ht="15">
      <c r="A8" s="259"/>
      <c r="B8" s="279" t="s">
        <v>667</v>
      </c>
      <c r="C8" s="272"/>
      <c r="D8" s="260"/>
      <c r="E8" s="278">
        <v>4</v>
      </c>
      <c r="F8" s="260" t="s">
        <v>667</v>
      </c>
      <c r="G8" s="260"/>
      <c r="H8" s="284" t="s">
        <v>802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ht="15">
      <c r="A9" s="259"/>
      <c r="B9" s="279" t="s">
        <v>523</v>
      </c>
      <c r="C9" s="272"/>
      <c r="D9" s="260"/>
      <c r="E9" s="278">
        <v>5</v>
      </c>
      <c r="F9" s="260" t="s">
        <v>523</v>
      </c>
      <c r="G9" s="260"/>
      <c r="H9" s="284" t="s">
        <v>801</v>
      </c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ht="22.5">
      <c r="A10" s="259"/>
      <c r="B10" s="260"/>
      <c r="C10" s="265"/>
      <c r="D10" s="260"/>
      <c r="E10" s="266"/>
      <c r="F10" s="260"/>
      <c r="G10" s="260"/>
      <c r="H10" s="261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ht="16.5">
      <c r="A11" s="259"/>
      <c r="B11" s="260"/>
      <c r="C11" s="267" t="s">
        <v>829</v>
      </c>
      <c r="D11" s="263"/>
      <c r="E11" s="266"/>
      <c r="F11" s="260"/>
      <c r="G11" s="260"/>
      <c r="H11" s="261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ht="16.5">
      <c r="A12" s="259"/>
      <c r="B12" s="264" t="s">
        <v>479</v>
      </c>
      <c r="C12" s="260"/>
      <c r="D12" s="267" t="s">
        <v>829</v>
      </c>
      <c r="E12" s="260"/>
      <c r="F12" s="260"/>
      <c r="G12" s="260"/>
      <c r="H12" s="261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2">
      <c r="A13" s="259"/>
      <c r="B13" s="260"/>
      <c r="C13" s="260"/>
      <c r="D13" s="260"/>
      <c r="E13" s="260"/>
      <c r="F13" s="260"/>
      <c r="G13" s="260"/>
      <c r="H13" s="261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2">
      <c r="A14" s="268" t="s">
        <v>815</v>
      </c>
      <c r="B14" s="268" t="s">
        <v>825</v>
      </c>
      <c r="C14" s="269" t="s">
        <v>775</v>
      </c>
      <c r="D14" s="267"/>
      <c r="E14" s="269" t="s">
        <v>776</v>
      </c>
      <c r="F14" s="267"/>
      <c r="G14" s="269" t="s">
        <v>818</v>
      </c>
      <c r="H14" s="268"/>
      <c r="I14" s="268"/>
      <c r="J14" s="268"/>
      <c r="K14" s="259"/>
      <c r="L14" s="259"/>
      <c r="M14" s="259"/>
      <c r="N14" s="270" t="s">
        <v>819</v>
      </c>
      <c r="O14" s="259"/>
      <c r="P14" s="259"/>
      <c r="Q14" s="259"/>
      <c r="R14" s="259"/>
      <c r="S14" s="259"/>
    </row>
    <row r="15" spans="1:19" ht="12">
      <c r="A15" s="259"/>
      <c r="B15" s="259"/>
      <c r="C15" s="260"/>
      <c r="D15" s="260"/>
      <c r="E15" s="260"/>
      <c r="F15" s="260"/>
      <c r="G15" s="260"/>
      <c r="H15" s="271" t="s">
        <v>407</v>
      </c>
      <c r="I15" s="271"/>
      <c r="J15" s="271"/>
      <c r="K15" s="271"/>
      <c r="L15" s="271" t="s">
        <v>408</v>
      </c>
      <c r="M15" s="271"/>
      <c r="N15" s="271"/>
      <c r="O15" s="271" t="s">
        <v>409</v>
      </c>
      <c r="P15" s="271"/>
      <c r="Q15" s="271"/>
      <c r="R15" s="271" t="s">
        <v>410</v>
      </c>
      <c r="S15" s="271"/>
    </row>
    <row r="16" spans="1:19" ht="12.75">
      <c r="A16" s="259">
        <v>1</v>
      </c>
      <c r="B16" s="259">
        <v>5</v>
      </c>
      <c r="C16" s="260" t="str">
        <f>$B$9</f>
        <v>Värnamo P17</v>
      </c>
      <c r="D16" s="260"/>
      <c r="E16" s="260" t="str">
        <f>B5</f>
        <v>Lund</v>
      </c>
      <c r="F16" s="279"/>
      <c r="G16" s="260" t="str">
        <f>B7</f>
        <v>Vindljunga</v>
      </c>
      <c r="H16" s="219">
        <v>0</v>
      </c>
      <c r="I16" s="259" t="s">
        <v>480</v>
      </c>
      <c r="J16" s="219">
        <v>2</v>
      </c>
      <c r="K16" s="259"/>
      <c r="L16" s="219">
        <v>9</v>
      </c>
      <c r="M16" s="219">
        <v>25</v>
      </c>
      <c r="N16" s="259"/>
      <c r="O16" s="219">
        <v>17</v>
      </c>
      <c r="P16" s="219">
        <v>25</v>
      </c>
      <c r="Q16" s="259"/>
      <c r="R16" s="219"/>
      <c r="S16" s="219"/>
    </row>
    <row r="17" spans="1:19" ht="12.75">
      <c r="A17" s="259"/>
      <c r="B17" s="259"/>
      <c r="C17" s="260"/>
      <c r="D17" s="260"/>
      <c r="E17" s="260"/>
      <c r="F17" s="279"/>
      <c r="G17" s="260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</row>
    <row r="18" spans="1:19" ht="12.75">
      <c r="A18" s="259">
        <v>1</v>
      </c>
      <c r="B18" s="259">
        <v>6</v>
      </c>
      <c r="C18" s="260" t="str">
        <f>B6</f>
        <v>Falkenberg</v>
      </c>
      <c r="D18" s="260"/>
      <c r="E18" s="260" t="str">
        <f>$B$8</f>
        <v>Moheda</v>
      </c>
      <c r="F18" s="279"/>
      <c r="G18" s="260" t="str">
        <f>B7</f>
        <v>Vindljunga</v>
      </c>
      <c r="H18" s="219">
        <v>2</v>
      </c>
      <c r="I18" s="259" t="s">
        <v>480</v>
      </c>
      <c r="J18" s="219">
        <v>0</v>
      </c>
      <c r="K18" s="259"/>
      <c r="L18" s="219">
        <v>25</v>
      </c>
      <c r="M18" s="219">
        <v>23</v>
      </c>
      <c r="N18" s="259"/>
      <c r="O18" s="219">
        <v>25</v>
      </c>
      <c r="P18" s="219">
        <v>22</v>
      </c>
      <c r="Q18" s="259"/>
      <c r="R18" s="219"/>
      <c r="S18" s="219"/>
    </row>
    <row r="19" spans="1:19" ht="12.75">
      <c r="A19" s="259"/>
      <c r="B19" s="259"/>
      <c r="C19" s="260"/>
      <c r="D19" s="260"/>
      <c r="E19" s="260"/>
      <c r="F19" s="279"/>
      <c r="G19" s="260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</row>
    <row r="20" spans="1:19" ht="12.75">
      <c r="A20" s="259">
        <v>2</v>
      </c>
      <c r="B20" s="259">
        <v>5</v>
      </c>
      <c r="C20" s="260" t="str">
        <f>$B$7</f>
        <v>Vindljunga</v>
      </c>
      <c r="D20" s="260"/>
      <c r="E20" s="260" t="str">
        <f>$B$9</f>
        <v>Värnamo P17</v>
      </c>
      <c r="F20" s="279"/>
      <c r="G20" s="260" t="str">
        <f>B6</f>
        <v>Falkenberg</v>
      </c>
      <c r="H20" s="219">
        <v>2</v>
      </c>
      <c r="I20" s="259" t="s">
        <v>480</v>
      </c>
      <c r="J20" s="219">
        <v>0</v>
      </c>
      <c r="K20" s="259"/>
      <c r="L20" s="219">
        <v>25</v>
      </c>
      <c r="M20" s="219">
        <v>8</v>
      </c>
      <c r="N20" s="259"/>
      <c r="O20" s="219">
        <v>25</v>
      </c>
      <c r="P20" s="219">
        <v>12</v>
      </c>
      <c r="Q20" s="259"/>
      <c r="R20" s="219"/>
      <c r="S20" s="219"/>
    </row>
    <row r="21" spans="1:19" ht="12.75">
      <c r="A21" s="259"/>
      <c r="B21" s="259"/>
      <c r="C21" s="260"/>
      <c r="D21" s="260"/>
      <c r="E21" s="260"/>
      <c r="F21" s="279"/>
      <c r="G21" s="260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ht="12.75">
      <c r="A22" s="259">
        <v>2</v>
      </c>
      <c r="B22" s="259">
        <v>6</v>
      </c>
      <c r="C22" s="260" t="str">
        <f>$B$8</f>
        <v>Moheda</v>
      </c>
      <c r="D22" s="260"/>
      <c r="E22" s="260" t="str">
        <f>B5</f>
        <v>Lund</v>
      </c>
      <c r="F22" s="279"/>
      <c r="G22" s="260" t="str">
        <f>B6</f>
        <v>Falkenberg</v>
      </c>
      <c r="H22" s="219">
        <v>0</v>
      </c>
      <c r="I22" s="259" t="s">
        <v>480</v>
      </c>
      <c r="J22" s="219">
        <v>2</v>
      </c>
      <c r="K22" s="259"/>
      <c r="L22" s="219">
        <v>8</v>
      </c>
      <c r="M22" s="219">
        <v>25</v>
      </c>
      <c r="N22" s="259"/>
      <c r="O22" s="219">
        <v>20</v>
      </c>
      <c r="P22" s="219">
        <v>25</v>
      </c>
      <c r="Q22" s="259"/>
      <c r="R22" s="219"/>
      <c r="S22" s="219"/>
    </row>
    <row r="23" spans="1:19" ht="12.75">
      <c r="A23" s="259"/>
      <c r="B23" s="259"/>
      <c r="C23" s="260"/>
      <c r="D23" s="260"/>
      <c r="E23" s="260"/>
      <c r="F23" s="279"/>
      <c r="G23" s="260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19" ht="12.75">
      <c r="A24" s="259">
        <v>3</v>
      </c>
      <c r="B24" s="259">
        <v>5</v>
      </c>
      <c r="C24" s="260" t="str">
        <f>$B$7</f>
        <v>Vindljunga</v>
      </c>
      <c r="D24" s="260"/>
      <c r="E24" s="260" t="str">
        <f>B6</f>
        <v>Falkenberg</v>
      </c>
      <c r="F24" s="279"/>
      <c r="G24" s="260" t="str">
        <f>B5</f>
        <v>Lund</v>
      </c>
      <c r="H24" s="219">
        <v>2</v>
      </c>
      <c r="I24" s="259" t="s">
        <v>480</v>
      </c>
      <c r="J24" s="219">
        <v>0</v>
      </c>
      <c r="K24" s="259"/>
      <c r="L24" s="219">
        <v>25</v>
      </c>
      <c r="M24" s="219">
        <v>15</v>
      </c>
      <c r="N24" s="259"/>
      <c r="O24" s="219">
        <v>25</v>
      </c>
      <c r="P24" s="219">
        <v>23</v>
      </c>
      <c r="Q24" s="259"/>
      <c r="R24" s="219"/>
      <c r="S24" s="219"/>
    </row>
    <row r="25" spans="1:19" ht="12.75">
      <c r="A25" s="259"/>
      <c r="B25" s="259"/>
      <c r="C25" s="260"/>
      <c r="D25" s="260"/>
      <c r="E25" s="260"/>
      <c r="F25" s="279"/>
      <c r="G25" s="260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</row>
    <row r="26" spans="1:19" ht="12.75">
      <c r="A26" s="259">
        <v>3</v>
      </c>
      <c r="B26" s="259">
        <v>6</v>
      </c>
      <c r="C26" s="260" t="str">
        <f>$B$9</f>
        <v>Värnamo P17</v>
      </c>
      <c r="D26" s="260"/>
      <c r="E26" s="260" t="str">
        <f>$B$8</f>
        <v>Moheda</v>
      </c>
      <c r="F26" s="279"/>
      <c r="G26" s="260" t="str">
        <f>B5</f>
        <v>Lund</v>
      </c>
      <c r="H26" s="219">
        <v>0</v>
      </c>
      <c r="I26" s="259" t="s">
        <v>480</v>
      </c>
      <c r="J26" s="219">
        <v>2</v>
      </c>
      <c r="K26" s="259"/>
      <c r="L26" s="219">
        <v>8</v>
      </c>
      <c r="M26" s="219">
        <v>25</v>
      </c>
      <c r="N26" s="259"/>
      <c r="O26" s="219">
        <v>15</v>
      </c>
      <c r="P26" s="219">
        <v>25</v>
      </c>
      <c r="Q26" s="259"/>
      <c r="R26" s="219"/>
      <c r="S26" s="219"/>
    </row>
    <row r="27" spans="1:19" ht="12.75">
      <c r="A27" s="259"/>
      <c r="B27" s="259"/>
      <c r="C27" s="260"/>
      <c r="D27" s="260"/>
      <c r="E27" s="260"/>
      <c r="F27" s="279"/>
      <c r="G27" s="260"/>
      <c r="H27" s="261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ht="12.75">
      <c r="A28" s="259">
        <v>4</v>
      </c>
      <c r="B28" s="259">
        <v>5</v>
      </c>
      <c r="C28" s="260" t="str">
        <f>B5</f>
        <v>Lund</v>
      </c>
      <c r="D28" s="260"/>
      <c r="E28" s="260" t="str">
        <f>$B$7</f>
        <v>Vindljunga</v>
      </c>
      <c r="F28" s="279"/>
      <c r="G28" s="260" t="str">
        <f>$B$8</f>
        <v>Moheda</v>
      </c>
      <c r="H28" s="219">
        <v>2</v>
      </c>
      <c r="I28" s="259" t="s">
        <v>480</v>
      </c>
      <c r="J28" s="219">
        <v>1</v>
      </c>
      <c r="K28" s="259"/>
      <c r="L28" s="219">
        <v>25</v>
      </c>
      <c r="M28" s="219">
        <v>19</v>
      </c>
      <c r="N28" s="259"/>
      <c r="O28" s="219">
        <v>20</v>
      </c>
      <c r="P28" s="219">
        <v>25</v>
      </c>
      <c r="Q28" s="259"/>
      <c r="R28" s="219">
        <v>15</v>
      </c>
      <c r="S28" s="219">
        <v>7</v>
      </c>
    </row>
    <row r="29" spans="1:19" ht="12.75">
      <c r="A29" s="259"/>
      <c r="B29" s="260"/>
      <c r="C29" s="260"/>
      <c r="D29" s="260"/>
      <c r="E29" s="260"/>
      <c r="F29" s="279"/>
      <c r="G29" s="260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2.75">
      <c r="A30" s="259">
        <v>4</v>
      </c>
      <c r="B30" s="259">
        <v>6</v>
      </c>
      <c r="C30" s="260" t="str">
        <f>B6</f>
        <v>Falkenberg</v>
      </c>
      <c r="D30" s="260"/>
      <c r="E30" s="260" t="str">
        <f>$B$9</f>
        <v>Värnamo P17</v>
      </c>
      <c r="F30" s="279"/>
      <c r="G30" s="260" t="str">
        <f>B8</f>
        <v>Moheda</v>
      </c>
      <c r="H30" s="219">
        <v>2</v>
      </c>
      <c r="I30" s="259" t="s">
        <v>480</v>
      </c>
      <c r="J30" s="219">
        <v>0</v>
      </c>
      <c r="K30" s="259"/>
      <c r="L30" s="219">
        <v>25</v>
      </c>
      <c r="M30" s="219">
        <v>14</v>
      </c>
      <c r="N30" s="259"/>
      <c r="O30" s="219">
        <v>25</v>
      </c>
      <c r="P30" s="219">
        <v>16</v>
      </c>
      <c r="Q30" s="259"/>
      <c r="R30" s="219"/>
      <c r="S30" s="219"/>
    </row>
    <row r="31" spans="1:19" ht="12.75">
      <c r="A31" s="259"/>
      <c r="B31" s="259"/>
      <c r="C31" s="260"/>
      <c r="D31" s="260"/>
      <c r="E31" s="260"/>
      <c r="F31" s="279"/>
      <c r="G31" s="260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ht="12.75">
      <c r="A32" s="259">
        <v>5</v>
      </c>
      <c r="B32" s="259">
        <v>5</v>
      </c>
      <c r="C32" s="260" t="str">
        <f>$B$8</f>
        <v>Moheda</v>
      </c>
      <c r="D32" s="260"/>
      <c r="E32" s="260" t="str">
        <f>$B$7</f>
        <v>Vindljunga</v>
      </c>
      <c r="F32" s="279"/>
      <c r="G32" s="281" t="str">
        <f>$B$9</f>
        <v>Värnamo P17</v>
      </c>
      <c r="H32" s="219">
        <v>0</v>
      </c>
      <c r="I32" s="259" t="s">
        <v>480</v>
      </c>
      <c r="J32" s="219">
        <v>2</v>
      </c>
      <c r="K32" s="259"/>
      <c r="L32" s="219">
        <v>17</v>
      </c>
      <c r="M32" s="219">
        <v>25</v>
      </c>
      <c r="N32" s="259"/>
      <c r="O32" s="219">
        <v>16</v>
      </c>
      <c r="P32" s="219">
        <v>25</v>
      </c>
      <c r="Q32" s="259"/>
      <c r="R32" s="219"/>
      <c r="S32" s="219"/>
    </row>
    <row r="33" spans="1:19" ht="12.75">
      <c r="A33" s="259"/>
      <c r="B33" s="259"/>
      <c r="C33" s="260"/>
      <c r="D33" s="260"/>
      <c r="E33" s="285"/>
      <c r="F33" s="279"/>
      <c r="G33" s="281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</row>
    <row r="34" spans="1:19" ht="12.75">
      <c r="A34" s="259">
        <v>5</v>
      </c>
      <c r="B34" s="259">
        <v>6</v>
      </c>
      <c r="C34" s="260" t="str">
        <f>B5</f>
        <v>Lund</v>
      </c>
      <c r="D34" s="260"/>
      <c r="E34" s="260" t="str">
        <f>B6</f>
        <v>Falkenberg</v>
      </c>
      <c r="F34" s="279"/>
      <c r="G34" s="281" t="str">
        <f>B9</f>
        <v>Värnamo P17</v>
      </c>
      <c r="H34" s="219">
        <v>2</v>
      </c>
      <c r="I34" s="259" t="s">
        <v>480</v>
      </c>
      <c r="J34" s="219">
        <v>0</v>
      </c>
      <c r="K34" s="259"/>
      <c r="L34" s="219">
        <v>25</v>
      </c>
      <c r="M34" s="219">
        <v>23</v>
      </c>
      <c r="N34" s="259"/>
      <c r="O34" s="219">
        <v>25</v>
      </c>
      <c r="P34" s="219">
        <v>18</v>
      </c>
      <c r="Q34" s="259"/>
      <c r="R34" s="219"/>
      <c r="S34" s="219"/>
    </row>
    <row r="35" spans="1:19" ht="15">
      <c r="A35" s="259"/>
      <c r="B35" s="260"/>
      <c r="C35" s="272"/>
      <c r="D35" s="272"/>
      <c r="E35" s="272"/>
      <c r="F35" s="260"/>
      <c r="G35" s="273"/>
      <c r="H35" s="261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ht="12">
      <c r="A36" s="259"/>
      <c r="B36" s="260"/>
      <c r="C36" s="274" t="s">
        <v>819</v>
      </c>
      <c r="D36" s="221" t="s">
        <v>411</v>
      </c>
      <c r="E36" s="221" t="s">
        <v>412</v>
      </c>
      <c r="F36" s="221" t="s">
        <v>413</v>
      </c>
      <c r="G36" s="221" t="s">
        <v>414</v>
      </c>
      <c r="H36" s="261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ht="12">
      <c r="A37" s="259"/>
      <c r="B37" s="260"/>
      <c r="C37" s="245" t="str">
        <f>B5</f>
        <v>Lund</v>
      </c>
      <c r="D37" s="222">
        <f>IF($H$16&lt;$J$16,1,0)+IF($H$22&lt;$J$22,1,0)+IF($H$28&gt;$J$28,1,0)+IF($H$34&gt;$J$34,1,0)</f>
        <v>4</v>
      </c>
      <c r="E37" s="267">
        <f>J16+J22+H28+H34</f>
        <v>8</v>
      </c>
      <c r="F37" s="223">
        <f>H16+H22+J28+J34</f>
        <v>1</v>
      </c>
      <c r="G37" s="223">
        <f>M16+P16+S16+M22+P22+S22+L28+O28+R28+L34+O34+R34-L16-O16-R16-L22-O22-R22-M28-P28-S28-M34-P34-S34</f>
        <v>64</v>
      </c>
      <c r="H37" s="261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ht="12">
      <c r="A38" s="259"/>
      <c r="B38" s="260"/>
      <c r="C38" s="245" t="str">
        <f>B6</f>
        <v>Falkenberg</v>
      </c>
      <c r="D38" s="275">
        <f>IF($H$18&gt;$J$18,1,0)+IF($H$24&lt;$J$24,1,0)+IF($H$30&gt;$J$30,1,0)+IF($H$34&lt;$J$34,1,0)</f>
        <v>2</v>
      </c>
      <c r="E38" s="223">
        <f>H18+J24+H30+J34</f>
        <v>4</v>
      </c>
      <c r="F38" s="223">
        <f>J18+H24+J30+H34</f>
        <v>4</v>
      </c>
      <c r="G38" s="223">
        <f>L18+O18+R18+M24+P24+S24+L30+O30+R30+M34+P34+S34-M18-P18-S18-L24-O24-R24-M30-P30-S30-L34-O34-R34</f>
        <v>4</v>
      </c>
      <c r="H38" s="261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ht="12">
      <c r="A39" s="259"/>
      <c r="B39" s="260"/>
      <c r="C39" s="245" t="str">
        <f>B7</f>
        <v>Vindljunga</v>
      </c>
      <c r="D39" s="222">
        <f>IF($H$20&gt;$J$20,1,0)+IF($H$24&gt;$J$24,1,0)+IF($H$28&lt;$J$28,1,0)+IF($H$32&lt;$J$32,1,0)</f>
        <v>3</v>
      </c>
      <c r="E39" s="223">
        <f>H20+H24+J28+J32</f>
        <v>7</v>
      </c>
      <c r="F39" s="223">
        <f>J20+J24+H28+H32</f>
        <v>2</v>
      </c>
      <c r="G39" s="223">
        <f>L20+O20+R20+L24+O24+R24+M28+P28+S28+M32+P32+S32-M20-P20-S20-M24-P24-S24-L28-O28-R28-L32-O32-R32</f>
        <v>50</v>
      </c>
      <c r="H39" s="261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ht="12">
      <c r="A40" s="259"/>
      <c r="B40" s="260"/>
      <c r="C40" s="245" t="str">
        <f>B8</f>
        <v>Moheda</v>
      </c>
      <c r="D40" s="222">
        <f>IF($H$18&lt;$J$18,1,0)+IF($H$22&gt;$J$22,1,0)+IF($H$26&lt;$J$26,1,0)+IF($H$32&gt;$J$32,1,0)</f>
        <v>1</v>
      </c>
      <c r="E40" s="223">
        <f>J18+H22+J26+H32</f>
        <v>2</v>
      </c>
      <c r="F40" s="223">
        <f>H18+J22+H26+J32</f>
        <v>6</v>
      </c>
      <c r="G40" s="223">
        <f>M18+P18+S18+L22+O22+R22+M26+P26+S26+L32+O32+R32-L18-O18-R18-M22-P22-S22-L26-O26-R26-M32-P32-S32</f>
        <v>-17</v>
      </c>
      <c r="H40" s="261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ht="12">
      <c r="A41" s="259"/>
      <c r="B41" s="260"/>
      <c r="C41" s="280" t="str">
        <f>B9</f>
        <v>Värnamo P17</v>
      </c>
      <c r="D41" s="222">
        <f>IF($H$16&gt;$J$16,1,0)+IF($H$20&lt;$J$20,1,0)+IF($H$26&gt;$J$26,1,0)+IF($H$30&lt;$J$30,1,0)</f>
        <v>0</v>
      </c>
      <c r="E41" s="276">
        <f>H16+J20+H26+J30</f>
        <v>0</v>
      </c>
      <c r="F41" s="276">
        <f>J16+H20+J26+H30</f>
        <v>8</v>
      </c>
      <c r="G41" s="276">
        <f>L16+O16+R16+M20+P20+S20+L26+O26+R26+M30+P30+S30-M16-P16-S16-L20-O20-R20-M26-P26-S26-L30-O30-R30</f>
        <v>-101</v>
      </c>
      <c r="H41" s="261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ht="15">
      <c r="A42" s="259"/>
      <c r="B42" s="260"/>
      <c r="C42" s="272"/>
      <c r="D42" s="272"/>
      <c r="E42" s="272"/>
      <c r="F42" s="260"/>
      <c r="G42" s="273"/>
      <c r="H42" s="261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ht="16.5">
      <c r="A43" s="259"/>
      <c r="B43" s="264" t="s">
        <v>236</v>
      </c>
      <c r="C43" s="272"/>
      <c r="D43" s="267" t="s">
        <v>829</v>
      </c>
      <c r="E43" s="272"/>
      <c r="F43" s="260"/>
      <c r="G43" s="273"/>
      <c r="H43" s="261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ht="16.5">
      <c r="A44" s="259"/>
      <c r="B44" s="260"/>
      <c r="C44" s="272"/>
      <c r="D44" s="264"/>
      <c r="E44" s="272"/>
      <c r="F44" s="260"/>
      <c r="G44" s="273"/>
      <c r="H44" s="261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ht="12">
      <c r="A45" s="268" t="s">
        <v>815</v>
      </c>
      <c r="B45" s="268" t="s">
        <v>825</v>
      </c>
      <c r="C45" s="269" t="s">
        <v>775</v>
      </c>
      <c r="D45" s="267"/>
      <c r="E45" s="269" t="s">
        <v>776</v>
      </c>
      <c r="F45" s="267"/>
      <c r="G45" s="269" t="s">
        <v>818</v>
      </c>
      <c r="H45" s="268"/>
      <c r="I45" s="268"/>
      <c r="J45" s="268"/>
      <c r="K45" s="259"/>
      <c r="L45" s="259"/>
      <c r="M45" s="259"/>
      <c r="N45" s="270" t="s">
        <v>819</v>
      </c>
      <c r="O45" s="259"/>
      <c r="P45" s="259"/>
      <c r="Q45" s="259"/>
      <c r="R45" s="259"/>
      <c r="S45" s="259"/>
    </row>
    <row r="46" spans="1:19" ht="16.5">
      <c r="A46" s="259"/>
      <c r="B46" s="260"/>
      <c r="C46" s="272"/>
      <c r="D46" s="264"/>
      <c r="E46" s="272"/>
      <c r="F46" s="260"/>
      <c r="G46" s="273"/>
      <c r="H46" s="271" t="s">
        <v>407</v>
      </c>
      <c r="I46" s="271"/>
      <c r="J46" s="271"/>
      <c r="K46" s="271"/>
      <c r="L46" s="271" t="s">
        <v>408</v>
      </c>
      <c r="M46" s="271"/>
      <c r="N46" s="271"/>
      <c r="O46" s="271" t="s">
        <v>409</v>
      </c>
      <c r="P46" s="271"/>
      <c r="Q46" s="271"/>
      <c r="R46" s="271" t="s">
        <v>410</v>
      </c>
      <c r="S46" s="271"/>
    </row>
    <row r="47" spans="1:19" ht="15">
      <c r="A47" s="259" t="s">
        <v>780</v>
      </c>
      <c r="B47" s="277">
        <v>5</v>
      </c>
      <c r="C47" s="279" t="s">
        <v>729</v>
      </c>
      <c r="D47" s="278"/>
      <c r="E47" s="279" t="s">
        <v>667</v>
      </c>
      <c r="F47" s="272"/>
      <c r="G47" s="272"/>
      <c r="H47" s="219">
        <v>2</v>
      </c>
      <c r="I47" s="259" t="s">
        <v>480</v>
      </c>
      <c r="J47" s="219">
        <v>1</v>
      </c>
      <c r="K47" s="259"/>
      <c r="L47" s="219">
        <v>17</v>
      </c>
      <c r="M47" s="219">
        <v>25</v>
      </c>
      <c r="N47" s="259"/>
      <c r="O47" s="219">
        <v>25</v>
      </c>
      <c r="P47" s="219">
        <v>20</v>
      </c>
      <c r="Q47" s="259"/>
      <c r="R47" s="219">
        <v>15</v>
      </c>
      <c r="S47" s="219">
        <v>7</v>
      </c>
    </row>
    <row r="48" spans="1:19" ht="15">
      <c r="A48" s="259" t="s">
        <v>416</v>
      </c>
      <c r="B48" s="277"/>
      <c r="C48" s="279" t="s">
        <v>237</v>
      </c>
      <c r="D48" s="278"/>
      <c r="E48" s="279" t="s">
        <v>238</v>
      </c>
      <c r="F48" s="272"/>
      <c r="G48" s="260" t="s">
        <v>239</v>
      </c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5">
      <c r="A49" s="259"/>
      <c r="B49" s="277"/>
      <c r="C49" s="279"/>
      <c r="D49" s="279"/>
      <c r="E49" s="279"/>
      <c r="F49" s="272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50" spans="1:19" ht="15">
      <c r="A50" s="259" t="s">
        <v>393</v>
      </c>
      <c r="B50" s="277">
        <v>5</v>
      </c>
      <c r="C50" s="279" t="s">
        <v>235</v>
      </c>
      <c r="D50" s="279"/>
      <c r="E50" s="279" t="s">
        <v>402</v>
      </c>
      <c r="F50" s="272"/>
      <c r="G50" s="260"/>
      <c r="H50" s="219">
        <v>2</v>
      </c>
      <c r="I50" s="259" t="s">
        <v>480</v>
      </c>
      <c r="J50" s="219">
        <v>1</v>
      </c>
      <c r="K50" s="259"/>
      <c r="L50" s="219">
        <v>23</v>
      </c>
      <c r="M50" s="219">
        <v>25</v>
      </c>
      <c r="N50" s="259"/>
      <c r="O50" s="219">
        <v>25</v>
      </c>
      <c r="P50" s="219">
        <v>23</v>
      </c>
      <c r="Q50" s="259"/>
      <c r="R50" s="219">
        <v>15</v>
      </c>
      <c r="S50" s="219">
        <v>12</v>
      </c>
    </row>
    <row r="51" spans="1:19" ht="15">
      <c r="A51" s="259" t="s">
        <v>421</v>
      </c>
      <c r="B51" s="272"/>
      <c r="C51" s="279" t="s">
        <v>240</v>
      </c>
      <c r="D51" s="279"/>
      <c r="E51" s="279" t="s">
        <v>241</v>
      </c>
      <c r="F51" s="272"/>
      <c r="G51" s="260" t="s">
        <v>242</v>
      </c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</row>
    <row r="52" spans="1:19" ht="12.75">
      <c r="A52" s="259"/>
      <c r="B52" s="260"/>
      <c r="C52" s="279"/>
      <c r="D52" s="279"/>
      <c r="E52" s="279"/>
      <c r="F52" s="260"/>
      <c r="G52" s="273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">
      <selection activeCell="T22" sqref="T22"/>
    </sheetView>
  </sheetViews>
  <sheetFormatPr defaultColWidth="8.8515625" defaultRowHeight="12.75"/>
  <cols>
    <col min="3" max="3" width="11.421875" style="0" customWidth="1"/>
    <col min="7" max="7" width="12.8515625" style="0" customWidth="1"/>
    <col min="8" max="8" width="7.140625" style="0" customWidth="1"/>
    <col min="9" max="9" width="2.8515625" style="0" customWidth="1"/>
    <col min="10" max="10" width="6.140625" style="0" customWidth="1"/>
    <col min="11" max="11" width="3.140625" style="0" customWidth="1"/>
    <col min="12" max="12" width="6.421875" style="0" customWidth="1"/>
    <col min="13" max="13" width="5.00390625" style="0" customWidth="1"/>
    <col min="14" max="14" width="7.421875" style="0" customWidth="1"/>
    <col min="15" max="15" width="5.140625" style="0" customWidth="1"/>
    <col min="16" max="16" width="5.421875" style="0" customWidth="1"/>
    <col min="17" max="17" width="4.140625" style="0" customWidth="1"/>
    <col min="18" max="18" width="5.421875" style="0" customWidth="1"/>
    <col min="19" max="19" width="4.421875" style="0" customWidth="1"/>
  </cols>
  <sheetData>
    <row r="1" spans="1:19" ht="16.5">
      <c r="A1" s="243" t="s">
        <v>232</v>
      </c>
      <c r="B1" s="204"/>
      <c r="C1" s="205"/>
      <c r="E1" s="205"/>
      <c r="F1" s="205"/>
      <c r="G1" s="205" t="s">
        <v>829</v>
      </c>
      <c r="H1" s="206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2">
      <c r="A2" s="204"/>
      <c r="B2" s="204"/>
      <c r="C2" s="205"/>
      <c r="D2" s="205"/>
      <c r="E2" s="205"/>
      <c r="F2" s="205"/>
      <c r="G2" s="205"/>
      <c r="H2" s="206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5">
      <c r="A3" s="208" t="s">
        <v>478</v>
      </c>
      <c r="B3" s="205"/>
      <c r="C3" s="205"/>
      <c r="D3" s="208"/>
      <c r="E3" s="208" t="s">
        <v>821</v>
      </c>
      <c r="F3" s="205"/>
      <c r="G3" s="256" t="s">
        <v>233</v>
      </c>
      <c r="H3" s="206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5">
      <c r="A4" s="249" t="s">
        <v>399</v>
      </c>
      <c r="B4" s="249"/>
      <c r="C4" s="209"/>
      <c r="D4" s="244">
        <v>1</v>
      </c>
      <c r="E4" s="205" t="s">
        <v>399</v>
      </c>
      <c r="F4" s="205"/>
      <c r="G4" s="257">
        <v>10</v>
      </c>
      <c r="H4" s="206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5">
      <c r="A5" s="249" t="s">
        <v>583</v>
      </c>
      <c r="B5" s="249"/>
      <c r="C5" s="209"/>
      <c r="D5" s="244">
        <v>2</v>
      </c>
      <c r="E5" s="205" t="s">
        <v>400</v>
      </c>
      <c r="F5" s="205"/>
      <c r="G5" s="257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ht="15">
      <c r="A6" s="249" t="s">
        <v>401</v>
      </c>
      <c r="B6" s="249"/>
      <c r="C6" s="209"/>
      <c r="D6" s="244">
        <v>3</v>
      </c>
      <c r="E6" s="205" t="s">
        <v>402</v>
      </c>
      <c r="F6" s="205"/>
      <c r="G6" s="257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19" ht="15">
      <c r="A7" s="249" t="s">
        <v>400</v>
      </c>
      <c r="B7" s="249"/>
      <c r="C7" s="209"/>
      <c r="D7" s="244">
        <v>4</v>
      </c>
      <c r="E7" s="205" t="s">
        <v>403</v>
      </c>
      <c r="F7" s="205"/>
      <c r="G7" s="257">
        <v>8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8" spans="1:19" ht="15">
      <c r="A8" s="249" t="s">
        <v>402</v>
      </c>
      <c r="B8" s="249"/>
      <c r="C8" s="209"/>
      <c r="D8" s="244">
        <v>5</v>
      </c>
      <c r="E8" s="205" t="s">
        <v>436</v>
      </c>
      <c r="F8" s="205"/>
      <c r="G8" s="257">
        <v>7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</row>
    <row r="9" spans="1:19" ht="15">
      <c r="A9" s="249" t="s">
        <v>436</v>
      </c>
      <c r="B9" s="249"/>
      <c r="C9" s="209"/>
      <c r="D9" s="244">
        <v>6</v>
      </c>
      <c r="E9" s="205" t="s">
        <v>404</v>
      </c>
      <c r="F9" s="205"/>
      <c r="G9" s="257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</row>
    <row r="10" spans="1:19" ht="15">
      <c r="A10" s="249" t="s">
        <v>584</v>
      </c>
      <c r="B10" s="249"/>
      <c r="C10" s="209"/>
      <c r="D10" s="244">
        <v>7</v>
      </c>
      <c r="E10" s="205" t="s">
        <v>401</v>
      </c>
      <c r="F10" s="205"/>
      <c r="G10" s="257"/>
      <c r="H10" s="206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</row>
    <row r="11" spans="1:19" ht="15">
      <c r="A11" s="249" t="s">
        <v>580</v>
      </c>
      <c r="B11" s="249"/>
      <c r="C11" s="209"/>
      <c r="D11" s="244">
        <v>8</v>
      </c>
      <c r="E11" s="205" t="s">
        <v>670</v>
      </c>
      <c r="F11" s="205"/>
      <c r="G11" s="257">
        <v>6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</row>
    <row r="12" spans="1:19" ht="15">
      <c r="A12" s="249" t="s">
        <v>670</v>
      </c>
      <c r="B12" s="249"/>
      <c r="C12" s="209"/>
      <c r="D12" s="244">
        <v>9</v>
      </c>
      <c r="E12" s="205" t="s">
        <v>440</v>
      </c>
      <c r="F12" s="205"/>
      <c r="G12" s="257">
        <v>5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</row>
    <row r="13" spans="1:19" ht="15">
      <c r="A13" s="249" t="s">
        <v>404</v>
      </c>
      <c r="B13" s="249"/>
      <c r="C13" s="209"/>
      <c r="D13" s="244">
        <v>10</v>
      </c>
      <c r="E13" s="205" t="s">
        <v>729</v>
      </c>
      <c r="F13" s="205"/>
      <c r="G13" s="257">
        <v>4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</row>
    <row r="14" spans="1:19" ht="16.5">
      <c r="A14" s="249" t="s">
        <v>729</v>
      </c>
      <c r="B14" s="249"/>
      <c r="C14" s="209"/>
      <c r="D14" s="244">
        <v>11</v>
      </c>
      <c r="E14" s="205" t="s">
        <v>584</v>
      </c>
      <c r="F14" s="207"/>
      <c r="G14" s="257">
        <v>3</v>
      </c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</row>
    <row r="15" spans="1:19" ht="15">
      <c r="A15" s="249" t="s">
        <v>440</v>
      </c>
      <c r="B15" s="249"/>
      <c r="C15" s="209"/>
      <c r="D15" s="244">
        <v>12</v>
      </c>
      <c r="E15" s="205" t="s">
        <v>405</v>
      </c>
      <c r="F15" s="205"/>
      <c r="G15" s="257">
        <v>2</v>
      </c>
      <c r="H15" s="206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</row>
    <row r="16" spans="1:19" ht="15">
      <c r="A16" s="249" t="s">
        <v>406</v>
      </c>
      <c r="B16" s="249"/>
      <c r="C16" s="209"/>
      <c r="D16" s="244">
        <v>13</v>
      </c>
      <c r="E16" s="205" t="s">
        <v>406</v>
      </c>
      <c r="F16" s="205"/>
      <c r="G16" s="258"/>
      <c r="H16" s="206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</row>
    <row r="17" spans="1:19" ht="12">
      <c r="A17" s="204"/>
      <c r="B17" s="204"/>
      <c r="C17" s="205"/>
      <c r="D17" s="205"/>
      <c r="E17" s="205"/>
      <c r="F17" s="205"/>
      <c r="G17" s="205"/>
      <c r="H17" s="206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</row>
    <row r="18" spans="1:19" ht="12">
      <c r="A18" s="204"/>
      <c r="B18" s="204"/>
      <c r="C18" s="210" t="s">
        <v>829</v>
      </c>
      <c r="D18" s="205"/>
      <c r="E18" s="205"/>
      <c r="F18" s="205"/>
      <c r="G18" s="205"/>
      <c r="H18" s="206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</row>
    <row r="19" spans="1:19" s="255" customFormat="1" ht="15">
      <c r="A19" s="252" t="s">
        <v>812</v>
      </c>
      <c r="B19" s="253"/>
      <c r="C19" s="227" t="s">
        <v>813</v>
      </c>
      <c r="D19" s="253"/>
      <c r="E19" s="227" t="s">
        <v>820</v>
      </c>
      <c r="F19" s="253"/>
      <c r="G19" s="227" t="s">
        <v>824</v>
      </c>
      <c r="H19" s="254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</row>
    <row r="20" spans="1:19" ht="16.5">
      <c r="A20" s="212"/>
      <c r="B20" s="211"/>
      <c r="C20" s="205"/>
      <c r="D20" s="205"/>
      <c r="E20" s="205"/>
      <c r="F20" s="205"/>
      <c r="G20" s="205"/>
      <c r="H20" s="206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</row>
    <row r="21" spans="1:19" s="36" customFormat="1" ht="12.75">
      <c r="A21" s="248" t="str">
        <f>A4</f>
        <v>GVK 96</v>
      </c>
      <c r="B21" s="249"/>
      <c r="C21" s="249" t="str">
        <f>A5</f>
        <v>Veddige Blå</v>
      </c>
      <c r="D21" s="249"/>
      <c r="E21" s="249" t="str">
        <f>A6</f>
        <v>EVS Blå</v>
      </c>
      <c r="F21" s="249"/>
      <c r="G21" s="249" t="str">
        <f>A7</f>
        <v>YVK</v>
      </c>
      <c r="H21" s="250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</row>
    <row r="22" spans="1:19" s="36" customFormat="1" ht="12.75">
      <c r="A22" s="248" t="str">
        <f>A11</f>
        <v>Veddige Gul</v>
      </c>
      <c r="B22" s="249"/>
      <c r="C22" s="249" t="str">
        <f>A10</f>
        <v>GVK 98</v>
      </c>
      <c r="D22" s="249"/>
      <c r="E22" s="249" t="str">
        <f>A9</f>
        <v>GVK 97-1</v>
      </c>
      <c r="F22" s="249"/>
      <c r="G22" s="249" t="str">
        <f>A8</f>
        <v>Vindljunga</v>
      </c>
      <c r="H22" s="250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</row>
    <row r="23" spans="1:19" s="36" customFormat="1" ht="12.75">
      <c r="A23" s="248" t="str">
        <f>A12</f>
        <v>Värnamo F17</v>
      </c>
      <c r="B23" s="249"/>
      <c r="C23" s="249" t="str">
        <f>A13</f>
        <v>EVS Vit</v>
      </c>
      <c r="D23" s="249"/>
      <c r="E23" s="249" t="str">
        <f>A14</f>
        <v>Falkenberg</v>
      </c>
      <c r="F23" s="249"/>
      <c r="G23" s="249" t="str">
        <f>A15</f>
        <v>GVK 97-2</v>
      </c>
      <c r="H23" s="250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</row>
    <row r="24" spans="1:19" s="36" customFormat="1" ht="12.75">
      <c r="A24" s="251"/>
      <c r="B24" s="249"/>
      <c r="C24" s="249"/>
      <c r="D24" s="249"/>
      <c r="E24" s="249"/>
      <c r="F24" s="249"/>
      <c r="G24" s="249" t="str">
        <f>A16</f>
        <v>Åstorp</v>
      </c>
      <c r="H24" s="250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</row>
    <row r="25" spans="1:19" ht="16.5">
      <c r="A25" s="204"/>
      <c r="B25" s="204"/>
      <c r="C25" s="205"/>
      <c r="D25" s="213" t="s">
        <v>814</v>
      </c>
      <c r="E25" s="205"/>
      <c r="F25" s="205"/>
      <c r="G25" s="205"/>
      <c r="H25" s="206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</row>
    <row r="26" spans="1:19" ht="16.5">
      <c r="A26" s="204"/>
      <c r="B26" s="204"/>
      <c r="C26" s="205"/>
      <c r="D26" s="211"/>
      <c r="E26" s="205"/>
      <c r="F26" s="205"/>
      <c r="G26" s="205"/>
      <c r="H26" s="206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</row>
    <row r="27" spans="1:19" ht="16.5">
      <c r="A27" s="204"/>
      <c r="B27" s="214" t="s">
        <v>812</v>
      </c>
      <c r="C27" s="205"/>
      <c r="D27" s="210" t="s">
        <v>829</v>
      </c>
      <c r="E27" s="205"/>
      <c r="F27" s="205"/>
      <c r="G27" s="205"/>
      <c r="H27" s="206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</row>
    <row r="28" spans="1:19" ht="16.5">
      <c r="A28" s="204"/>
      <c r="B28" s="204"/>
      <c r="C28" s="205"/>
      <c r="D28" s="211"/>
      <c r="E28" s="205"/>
      <c r="F28" s="205"/>
      <c r="G28" s="205"/>
      <c r="H28" s="206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</row>
    <row r="29" spans="1:19" ht="12">
      <c r="A29" s="215" t="s">
        <v>815</v>
      </c>
      <c r="B29" s="215" t="s">
        <v>825</v>
      </c>
      <c r="C29" s="216" t="s">
        <v>775</v>
      </c>
      <c r="D29" s="210"/>
      <c r="E29" s="216" t="s">
        <v>776</v>
      </c>
      <c r="F29" s="210"/>
      <c r="G29" s="216" t="s">
        <v>818</v>
      </c>
      <c r="H29" s="215"/>
      <c r="I29" s="215"/>
      <c r="J29" s="215"/>
      <c r="K29" s="204"/>
      <c r="L29" s="204"/>
      <c r="M29" s="204"/>
      <c r="N29" s="217" t="s">
        <v>819</v>
      </c>
      <c r="O29" s="204"/>
      <c r="P29" s="204"/>
      <c r="Q29" s="204"/>
      <c r="R29" s="204"/>
      <c r="S29" s="204"/>
    </row>
    <row r="30" spans="1:19" ht="12">
      <c r="A30" s="204"/>
      <c r="B30" s="204"/>
      <c r="C30" s="205"/>
      <c r="D30" s="205"/>
      <c r="E30" s="205"/>
      <c r="F30" s="205"/>
      <c r="G30" s="205"/>
      <c r="H30" s="247" t="s">
        <v>407</v>
      </c>
      <c r="I30" s="218"/>
      <c r="J30" s="218"/>
      <c r="K30" s="218"/>
      <c r="L30" s="218" t="s">
        <v>408</v>
      </c>
      <c r="M30" s="218"/>
      <c r="N30" s="218"/>
      <c r="O30" s="218" t="s">
        <v>409</v>
      </c>
      <c r="P30" s="218"/>
      <c r="Q30" s="218"/>
      <c r="R30" s="218" t="s">
        <v>410</v>
      </c>
      <c r="S30" s="218"/>
    </row>
    <row r="31" spans="1:19" ht="12">
      <c r="A31" s="204">
        <v>1</v>
      </c>
      <c r="B31" s="204">
        <v>1</v>
      </c>
      <c r="C31" s="205" t="str">
        <f>A23</f>
        <v>Värnamo F17</v>
      </c>
      <c r="D31" s="205"/>
      <c r="E31" s="205" t="str">
        <f>A21</f>
        <v>GVK 96</v>
      </c>
      <c r="F31" s="205"/>
      <c r="G31" s="205" t="str">
        <f>A22</f>
        <v>Veddige Gul</v>
      </c>
      <c r="H31" s="219">
        <v>0</v>
      </c>
      <c r="I31" s="204" t="s">
        <v>480</v>
      </c>
      <c r="J31" s="219">
        <v>2</v>
      </c>
      <c r="K31" s="204"/>
      <c r="L31" s="219">
        <v>14</v>
      </c>
      <c r="M31" s="219">
        <v>25</v>
      </c>
      <c r="N31" s="204"/>
      <c r="O31" s="219">
        <v>18</v>
      </c>
      <c r="P31" s="219">
        <v>25</v>
      </c>
      <c r="Q31" s="204"/>
      <c r="R31" s="219"/>
      <c r="S31" s="219"/>
    </row>
    <row r="32" spans="1:19" ht="12">
      <c r="A32" s="204"/>
      <c r="B32" s="204"/>
      <c r="C32" s="205"/>
      <c r="D32" s="205"/>
      <c r="E32" s="205"/>
      <c r="F32" s="205"/>
      <c r="G32" s="205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</row>
    <row r="33" spans="1:19" ht="12">
      <c r="A33" s="204">
        <v>2</v>
      </c>
      <c r="B33" s="204">
        <v>1</v>
      </c>
      <c r="C33" s="205" t="str">
        <f>A22</f>
        <v>Veddige Gul</v>
      </c>
      <c r="D33" s="205"/>
      <c r="E33" s="205" t="str">
        <f>A23</f>
        <v>Värnamo F17</v>
      </c>
      <c r="F33" s="205"/>
      <c r="G33" s="205" t="str">
        <f>A21</f>
        <v>GVK 96</v>
      </c>
      <c r="H33" s="219">
        <v>0</v>
      </c>
      <c r="I33" s="204" t="s">
        <v>480</v>
      </c>
      <c r="J33" s="219">
        <v>2</v>
      </c>
      <c r="K33" s="204"/>
      <c r="L33" s="219">
        <v>15</v>
      </c>
      <c r="M33" s="219">
        <v>25</v>
      </c>
      <c r="N33" s="204"/>
      <c r="O33" s="219">
        <v>22</v>
      </c>
      <c r="P33" s="219">
        <v>25</v>
      </c>
      <c r="Q33" s="204"/>
      <c r="R33" s="219"/>
      <c r="S33" s="219"/>
    </row>
    <row r="34" spans="1:19" ht="12">
      <c r="A34" s="204"/>
      <c r="B34" s="204"/>
      <c r="C34" s="205"/>
      <c r="D34" s="205"/>
      <c r="E34" s="205"/>
      <c r="F34" s="205"/>
      <c r="G34" s="205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</row>
    <row r="35" spans="1:19" ht="12">
      <c r="A35" s="204">
        <v>3</v>
      </c>
      <c r="B35" s="204">
        <v>1</v>
      </c>
      <c r="C35" s="205" t="str">
        <f>A21</f>
        <v>GVK 96</v>
      </c>
      <c r="D35" s="205"/>
      <c r="E35" s="205" t="str">
        <f>A22</f>
        <v>Veddige Gul</v>
      </c>
      <c r="F35" s="205"/>
      <c r="G35" s="205" t="str">
        <f>A23</f>
        <v>Värnamo F17</v>
      </c>
      <c r="H35" s="219">
        <v>2</v>
      </c>
      <c r="I35" s="204" t="s">
        <v>480</v>
      </c>
      <c r="J35" s="219">
        <v>0</v>
      </c>
      <c r="K35" s="204"/>
      <c r="L35" s="219">
        <v>25</v>
      </c>
      <c r="M35" s="219">
        <v>23</v>
      </c>
      <c r="N35" s="204"/>
      <c r="O35" s="219">
        <v>25</v>
      </c>
      <c r="P35" s="219">
        <v>19</v>
      </c>
      <c r="Q35" s="204"/>
      <c r="R35" s="219"/>
      <c r="S35" s="219"/>
    </row>
    <row r="36" spans="1:19" ht="12">
      <c r="A36" s="204"/>
      <c r="B36" s="204"/>
      <c r="C36" s="205"/>
      <c r="D36" s="205"/>
      <c r="E36" s="205"/>
      <c r="F36" s="205"/>
      <c r="G36" s="205"/>
      <c r="H36" s="206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</row>
    <row r="37" spans="1:19" ht="12">
      <c r="A37" s="204"/>
      <c r="B37" s="205"/>
      <c r="C37" s="220" t="s">
        <v>819</v>
      </c>
      <c r="D37" s="221" t="s">
        <v>411</v>
      </c>
      <c r="E37" s="221" t="s">
        <v>412</v>
      </c>
      <c r="F37" s="221" t="s">
        <v>413</v>
      </c>
      <c r="G37" s="221" t="s">
        <v>414</v>
      </c>
      <c r="H37" s="206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</row>
    <row r="38" spans="1:19" ht="12">
      <c r="A38" s="204"/>
      <c r="B38" s="205"/>
      <c r="C38" s="246" t="str">
        <f>A21</f>
        <v>GVK 96</v>
      </c>
      <c r="D38" s="222">
        <f>IF($H$31&lt;$J$31,1,0)+IF($H$35&gt;$J$35,1,0)</f>
        <v>2</v>
      </c>
      <c r="E38" s="223">
        <f>J31+H35</f>
        <v>4</v>
      </c>
      <c r="F38" s="223">
        <f>H31+J35</f>
        <v>0</v>
      </c>
      <c r="G38" s="223">
        <f>M31+P31+S31+L35+O35+R35-L31-O31-R31-M35-P35-S35</f>
        <v>26</v>
      </c>
      <c r="H38" s="206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</row>
    <row r="39" spans="1:19" ht="12">
      <c r="A39" s="204"/>
      <c r="B39" s="205"/>
      <c r="C39" s="246" t="str">
        <f>A22</f>
        <v>Veddige Gul</v>
      </c>
      <c r="D39" s="222">
        <f>IF($H$33&gt;$J$33,1,0)+IF($H$35&lt;$J$35,1,0)</f>
        <v>0</v>
      </c>
      <c r="E39" s="223">
        <f>H33+J35</f>
        <v>0</v>
      </c>
      <c r="F39" s="223">
        <f>J33+H35</f>
        <v>4</v>
      </c>
      <c r="G39" s="223">
        <f>L33+O33+R33+M35+P35+S35-M33-P33-S33-L35-O35-R35</f>
        <v>-21</v>
      </c>
      <c r="H39" s="206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</row>
    <row r="40" spans="1:19" ht="12">
      <c r="A40" s="204"/>
      <c r="B40" s="205"/>
      <c r="C40" s="246" t="str">
        <f>A23</f>
        <v>Värnamo F17</v>
      </c>
      <c r="D40" s="222">
        <f>IF($H$31&gt;$J$31,1,0)+IF($H$33&lt;$J$33,1,0)</f>
        <v>1</v>
      </c>
      <c r="E40" s="223">
        <f>H31+J33</f>
        <v>2</v>
      </c>
      <c r="F40" s="223">
        <f>J31+H33</f>
        <v>2</v>
      </c>
      <c r="G40" s="223">
        <f>L31+O31+R31+M33+P33+S33-M31-P31-S31-L33-O33-R33</f>
        <v>-5</v>
      </c>
      <c r="H40" s="206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</row>
    <row r="41" spans="1:19" ht="12">
      <c r="A41" s="204"/>
      <c r="B41" s="205"/>
      <c r="C41" s="210"/>
      <c r="D41" s="205"/>
      <c r="E41" s="205"/>
      <c r="F41" s="205"/>
      <c r="G41" s="205"/>
      <c r="H41" s="206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</row>
    <row r="42" spans="1:19" ht="12">
      <c r="A42" s="204"/>
      <c r="B42" s="224" t="s">
        <v>813</v>
      </c>
      <c r="C42" s="205"/>
      <c r="D42" s="210" t="s">
        <v>829</v>
      </c>
      <c r="E42" s="205"/>
      <c r="F42" s="205"/>
      <c r="G42" s="205"/>
      <c r="H42" s="206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</row>
    <row r="43" spans="1:19" ht="12">
      <c r="A43" s="215" t="s">
        <v>815</v>
      </c>
      <c r="B43" s="215" t="s">
        <v>825</v>
      </c>
      <c r="C43" s="216" t="s">
        <v>775</v>
      </c>
      <c r="D43" s="210"/>
      <c r="E43" s="216" t="s">
        <v>776</v>
      </c>
      <c r="F43" s="210"/>
      <c r="G43" s="216" t="s">
        <v>818</v>
      </c>
      <c r="H43" s="215"/>
      <c r="I43" s="215"/>
      <c r="J43" s="215"/>
      <c r="K43" s="204"/>
      <c r="L43" s="204"/>
      <c r="M43" s="204"/>
      <c r="N43" s="217" t="s">
        <v>819</v>
      </c>
      <c r="O43" s="204"/>
      <c r="P43" s="204"/>
      <c r="Q43" s="204"/>
      <c r="R43" s="204"/>
      <c r="S43" s="204"/>
    </row>
    <row r="44" spans="1:19" ht="12">
      <c r="A44" s="204"/>
      <c r="B44" s="204"/>
      <c r="C44" s="205"/>
      <c r="D44" s="205"/>
      <c r="E44" s="205"/>
      <c r="F44" s="205"/>
      <c r="G44" s="205"/>
      <c r="H44" s="247" t="s">
        <v>407</v>
      </c>
      <c r="I44" s="218"/>
      <c r="J44" s="218"/>
      <c r="K44" s="218"/>
      <c r="L44" s="218" t="s">
        <v>408</v>
      </c>
      <c r="M44" s="218"/>
      <c r="N44" s="218"/>
      <c r="O44" s="218" t="s">
        <v>409</v>
      </c>
      <c r="P44" s="218"/>
      <c r="Q44" s="218"/>
      <c r="R44" s="218" t="s">
        <v>410</v>
      </c>
      <c r="S44" s="218"/>
    </row>
    <row r="45" spans="1:19" ht="12">
      <c r="A45" s="204">
        <v>1</v>
      </c>
      <c r="B45" s="204">
        <v>2</v>
      </c>
      <c r="C45" s="205" t="str">
        <f>C23</f>
        <v>EVS Vit</v>
      </c>
      <c r="D45" s="205"/>
      <c r="E45" s="205" t="str">
        <f>C21</f>
        <v>Veddige Blå</v>
      </c>
      <c r="F45" s="205"/>
      <c r="G45" s="205" t="str">
        <f>C22</f>
        <v>GVK 98</v>
      </c>
      <c r="H45" s="219">
        <v>1</v>
      </c>
      <c r="I45" s="204" t="s">
        <v>480</v>
      </c>
      <c r="J45" s="219">
        <v>1</v>
      </c>
      <c r="K45" s="204"/>
      <c r="L45" s="219">
        <v>25</v>
      </c>
      <c r="M45" s="219">
        <v>20</v>
      </c>
      <c r="N45" s="204"/>
      <c r="O45" s="219">
        <v>16</v>
      </c>
      <c r="P45" s="219">
        <v>25</v>
      </c>
      <c r="Q45" s="204"/>
      <c r="R45" s="219"/>
      <c r="S45" s="219"/>
    </row>
    <row r="46" spans="1:19" ht="12">
      <c r="A46" s="204"/>
      <c r="B46" s="204"/>
      <c r="C46" s="205"/>
      <c r="D46" s="205"/>
      <c r="E46" s="205"/>
      <c r="F46" s="205"/>
      <c r="G46" s="205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</row>
    <row r="47" spans="1:19" ht="12">
      <c r="A47" s="204">
        <v>2</v>
      </c>
      <c r="B47" s="204">
        <v>2</v>
      </c>
      <c r="C47" s="205" t="str">
        <f>C22</f>
        <v>GVK 98</v>
      </c>
      <c r="D47" s="205"/>
      <c r="E47" s="205" t="str">
        <f>C23</f>
        <v>EVS Vit</v>
      </c>
      <c r="F47" s="205"/>
      <c r="G47" s="205" t="str">
        <f>C21</f>
        <v>Veddige Blå</v>
      </c>
      <c r="H47" s="219">
        <v>1</v>
      </c>
      <c r="I47" s="204" t="s">
        <v>480</v>
      </c>
      <c r="J47" s="219">
        <v>1</v>
      </c>
      <c r="K47" s="204"/>
      <c r="L47" s="219">
        <v>23</v>
      </c>
      <c r="M47" s="219">
        <v>25</v>
      </c>
      <c r="N47" s="204"/>
      <c r="O47" s="219">
        <v>25</v>
      </c>
      <c r="P47" s="219">
        <v>23</v>
      </c>
      <c r="Q47" s="204"/>
      <c r="R47" s="219"/>
      <c r="S47" s="219"/>
    </row>
    <row r="48" spans="1:19" ht="12">
      <c r="A48" s="204"/>
      <c r="B48" s="204"/>
      <c r="C48" s="205"/>
      <c r="D48" s="205"/>
      <c r="E48" s="205"/>
      <c r="F48" s="205"/>
      <c r="G48" s="205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</row>
    <row r="49" spans="1:19" ht="12">
      <c r="A49" s="204">
        <v>3</v>
      </c>
      <c r="B49" s="204">
        <v>2</v>
      </c>
      <c r="C49" s="205" t="str">
        <f>C21</f>
        <v>Veddige Blå</v>
      </c>
      <c r="D49" s="205"/>
      <c r="E49" s="205" t="str">
        <f>C22</f>
        <v>GVK 98</v>
      </c>
      <c r="F49" s="205"/>
      <c r="G49" s="205" t="str">
        <f>C23</f>
        <v>EVS Vit</v>
      </c>
      <c r="H49" s="219">
        <v>2</v>
      </c>
      <c r="I49" s="204" t="s">
        <v>480</v>
      </c>
      <c r="J49" s="219">
        <v>0</v>
      </c>
      <c r="K49" s="204"/>
      <c r="L49" s="219">
        <v>25</v>
      </c>
      <c r="M49" s="219">
        <v>22</v>
      </c>
      <c r="N49" s="204"/>
      <c r="O49" s="219">
        <v>25</v>
      </c>
      <c r="P49" s="219">
        <v>16</v>
      </c>
      <c r="Q49" s="204"/>
      <c r="R49" s="219"/>
      <c r="S49" s="219"/>
    </row>
    <row r="50" spans="1:19" ht="12">
      <c r="A50" s="204">
        <v>4</v>
      </c>
      <c r="B50" s="204">
        <v>2</v>
      </c>
      <c r="C50" s="210" t="s">
        <v>829</v>
      </c>
      <c r="D50" s="205"/>
      <c r="E50" s="205"/>
      <c r="F50" s="205"/>
      <c r="G50" s="205"/>
      <c r="H50" s="206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</row>
    <row r="51" spans="1:19" ht="12">
      <c r="A51" s="204"/>
      <c r="B51" s="205"/>
      <c r="C51" s="220" t="s">
        <v>819</v>
      </c>
      <c r="D51" s="221" t="s">
        <v>411</v>
      </c>
      <c r="E51" s="221" t="s">
        <v>412</v>
      </c>
      <c r="F51" s="221" t="s">
        <v>413</v>
      </c>
      <c r="G51" s="221" t="s">
        <v>414</v>
      </c>
      <c r="H51" s="206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</row>
    <row r="52" spans="1:19" ht="12">
      <c r="A52" s="204"/>
      <c r="B52" s="205"/>
      <c r="C52" s="246" t="str">
        <f>C21</f>
        <v>Veddige Blå</v>
      </c>
      <c r="D52" s="222">
        <f>IF($H$45&lt;$J$45,1,0)+IF($H$49&gt;$J$49,1,0)</f>
        <v>1</v>
      </c>
      <c r="E52" s="223">
        <f>J45+H49</f>
        <v>3</v>
      </c>
      <c r="F52" s="223">
        <f>H45+J49</f>
        <v>1</v>
      </c>
      <c r="G52" s="223">
        <f>M45+P45+S45+L49+O49+R49-L45-O45-R45-M49-P49-S49</f>
        <v>16</v>
      </c>
      <c r="H52" s="206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</row>
    <row r="53" spans="1:19" ht="12">
      <c r="A53" s="204"/>
      <c r="B53" s="205"/>
      <c r="C53" s="246" t="str">
        <f>C22</f>
        <v>GVK 98</v>
      </c>
      <c r="D53" s="222">
        <f>IF($H$47&gt;$J$47,1,0)+IF($H$49&lt;$J$49,1,0)</f>
        <v>0</v>
      </c>
      <c r="E53" s="223">
        <f>H47+J49</f>
        <v>1</v>
      </c>
      <c r="F53" s="223">
        <f>J47+H49</f>
        <v>3</v>
      </c>
      <c r="G53" s="223">
        <f>L47+O47+R47+M49+P49+S49-M47-P47-S47-L49-O49-R49</f>
        <v>-12</v>
      </c>
      <c r="H53" s="206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</row>
    <row r="54" spans="1:19" ht="12">
      <c r="A54" s="204"/>
      <c r="B54" s="205"/>
      <c r="C54" s="246" t="str">
        <f>C23</f>
        <v>EVS Vit</v>
      </c>
      <c r="D54" s="222">
        <f>IF($H$45&gt;$J$45,1,0)+IF($H$47&lt;$J$47,1,0)</f>
        <v>0</v>
      </c>
      <c r="E54" s="223">
        <f>H45+J47</f>
        <v>2</v>
      </c>
      <c r="F54" s="223">
        <f>J45+H47</f>
        <v>2</v>
      </c>
      <c r="G54" s="223">
        <f>L45+O45+R45+M47+P47+S47-M45-P45-S45-L47-O47-R47</f>
        <v>-4</v>
      </c>
      <c r="H54" s="206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</row>
    <row r="55" spans="1:19" ht="12">
      <c r="A55" s="204"/>
      <c r="B55" s="205"/>
      <c r="C55" s="210"/>
      <c r="D55" s="205"/>
      <c r="E55" s="205"/>
      <c r="F55" s="205"/>
      <c r="G55" s="205"/>
      <c r="H55" s="206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</row>
    <row r="56" spans="1:19" ht="12">
      <c r="A56" s="204"/>
      <c r="B56" s="224" t="s">
        <v>820</v>
      </c>
      <c r="C56" s="205"/>
      <c r="D56" s="210" t="s">
        <v>829</v>
      </c>
      <c r="E56" s="205"/>
      <c r="F56" s="205"/>
      <c r="G56" s="205"/>
      <c r="H56" s="206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</row>
    <row r="57" spans="1:19" ht="12">
      <c r="A57" s="215" t="s">
        <v>815</v>
      </c>
      <c r="B57" s="215" t="s">
        <v>825</v>
      </c>
      <c r="C57" s="216" t="s">
        <v>775</v>
      </c>
      <c r="D57" s="210"/>
      <c r="E57" s="216" t="s">
        <v>776</v>
      </c>
      <c r="F57" s="210"/>
      <c r="G57" s="216" t="s">
        <v>818</v>
      </c>
      <c r="H57" s="215"/>
      <c r="I57" s="215"/>
      <c r="J57" s="215"/>
      <c r="K57" s="204"/>
      <c r="L57" s="204"/>
      <c r="M57" s="204"/>
      <c r="N57" s="217" t="s">
        <v>819</v>
      </c>
      <c r="O57" s="204"/>
      <c r="P57" s="204"/>
      <c r="Q57" s="204"/>
      <c r="R57" s="204"/>
      <c r="S57" s="204"/>
    </row>
    <row r="58" spans="1:19" ht="12">
      <c r="A58" s="204" t="s">
        <v>829</v>
      </c>
      <c r="B58" s="204" t="s">
        <v>829</v>
      </c>
      <c r="C58" s="210" t="s">
        <v>829</v>
      </c>
      <c r="D58" s="205"/>
      <c r="E58" s="205"/>
      <c r="F58" s="205"/>
      <c r="G58" s="205"/>
      <c r="H58" s="247" t="s">
        <v>407</v>
      </c>
      <c r="I58" s="218"/>
      <c r="J58" s="218"/>
      <c r="K58" s="218"/>
      <c r="L58" s="218" t="s">
        <v>408</v>
      </c>
      <c r="M58" s="218"/>
      <c r="N58" s="218"/>
      <c r="O58" s="218" t="s">
        <v>409</v>
      </c>
      <c r="P58" s="218"/>
      <c r="Q58" s="218"/>
      <c r="R58" s="218" t="s">
        <v>410</v>
      </c>
      <c r="S58" s="218"/>
    </row>
    <row r="59" spans="1:19" ht="12">
      <c r="A59" s="204">
        <v>2</v>
      </c>
      <c r="B59" s="204">
        <v>3</v>
      </c>
      <c r="C59" s="205" t="str">
        <f>E23</f>
        <v>Falkenberg</v>
      </c>
      <c r="D59" s="205"/>
      <c r="E59" s="205" t="str">
        <f>E21</f>
        <v>EVS Blå</v>
      </c>
      <c r="F59" s="205"/>
      <c r="G59" s="205" t="str">
        <f>E22</f>
        <v>GVK 97-1</v>
      </c>
      <c r="H59" s="219">
        <v>1</v>
      </c>
      <c r="I59" s="204" t="s">
        <v>480</v>
      </c>
      <c r="J59" s="219">
        <v>1</v>
      </c>
      <c r="K59" s="204"/>
      <c r="L59" s="219">
        <v>25</v>
      </c>
      <c r="M59" s="219">
        <v>20</v>
      </c>
      <c r="N59" s="204"/>
      <c r="O59" s="219">
        <v>23</v>
      </c>
      <c r="P59" s="219">
        <v>25</v>
      </c>
      <c r="Q59" s="204"/>
      <c r="R59" s="219"/>
      <c r="S59" s="219"/>
    </row>
    <row r="60" spans="1:19" ht="12">
      <c r="A60" s="204"/>
      <c r="B60" s="204"/>
      <c r="C60" s="205"/>
      <c r="D60" s="205"/>
      <c r="E60" s="205"/>
      <c r="F60" s="205"/>
      <c r="G60" s="205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</row>
    <row r="61" spans="1:19" ht="12">
      <c r="A61" s="204">
        <v>3</v>
      </c>
      <c r="B61" s="204">
        <v>3</v>
      </c>
      <c r="C61" s="205" t="str">
        <f>E22</f>
        <v>GVK 97-1</v>
      </c>
      <c r="D61" s="205"/>
      <c r="E61" s="205" t="str">
        <f>E23</f>
        <v>Falkenberg</v>
      </c>
      <c r="F61" s="205"/>
      <c r="G61" s="205" t="str">
        <f>E21</f>
        <v>EVS Blå</v>
      </c>
      <c r="H61" s="219">
        <v>2</v>
      </c>
      <c r="I61" s="204" t="s">
        <v>480</v>
      </c>
      <c r="J61" s="219">
        <v>0</v>
      </c>
      <c r="K61" s="204"/>
      <c r="L61" s="219">
        <v>25</v>
      </c>
      <c r="M61" s="219">
        <v>21</v>
      </c>
      <c r="N61" s="204"/>
      <c r="O61" s="219">
        <v>25</v>
      </c>
      <c r="P61" s="219">
        <v>14</v>
      </c>
      <c r="Q61" s="204"/>
      <c r="R61" s="219"/>
      <c r="S61" s="219"/>
    </row>
    <row r="62" spans="1:19" ht="12">
      <c r="A62" s="204"/>
      <c r="B62" s="204"/>
      <c r="C62" s="205"/>
      <c r="D62" s="205"/>
      <c r="E62" s="205"/>
      <c r="F62" s="205"/>
      <c r="G62" s="205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</row>
    <row r="63" spans="1:19" ht="12">
      <c r="A63" s="204">
        <v>4</v>
      </c>
      <c r="B63" s="204">
        <v>3</v>
      </c>
      <c r="C63" s="205" t="str">
        <f>E21</f>
        <v>EVS Blå</v>
      </c>
      <c r="D63" s="205"/>
      <c r="E63" s="205" t="str">
        <f>E22</f>
        <v>GVK 97-1</v>
      </c>
      <c r="F63" s="205"/>
      <c r="G63" s="205" t="str">
        <f>E23</f>
        <v>Falkenberg</v>
      </c>
      <c r="H63" s="219">
        <v>1</v>
      </c>
      <c r="I63" s="204" t="s">
        <v>480</v>
      </c>
      <c r="J63" s="219">
        <v>1</v>
      </c>
      <c r="K63" s="204"/>
      <c r="L63" s="219">
        <v>26</v>
      </c>
      <c r="M63" s="219">
        <v>24</v>
      </c>
      <c r="N63" s="204"/>
      <c r="O63" s="219">
        <v>22</v>
      </c>
      <c r="P63" s="219">
        <v>25</v>
      </c>
      <c r="Q63" s="204"/>
      <c r="R63" s="219"/>
      <c r="S63" s="219"/>
    </row>
    <row r="64" spans="1:19" ht="12">
      <c r="A64" s="204"/>
      <c r="B64" s="204"/>
      <c r="C64" s="205"/>
      <c r="D64" s="205"/>
      <c r="E64" s="205"/>
      <c r="F64" s="205"/>
      <c r="G64" s="205"/>
      <c r="H64" s="206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</row>
    <row r="65" spans="1:19" ht="12">
      <c r="A65" s="204"/>
      <c r="B65" s="205"/>
      <c r="C65" s="220" t="s">
        <v>819</v>
      </c>
      <c r="D65" s="221" t="s">
        <v>411</v>
      </c>
      <c r="E65" s="221" t="s">
        <v>412</v>
      </c>
      <c r="F65" s="221" t="s">
        <v>413</v>
      </c>
      <c r="G65" s="221" t="s">
        <v>414</v>
      </c>
      <c r="H65" s="206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</row>
    <row r="66" spans="1:19" ht="12">
      <c r="A66" s="204"/>
      <c r="B66" s="205"/>
      <c r="C66" s="246" t="str">
        <f>E21</f>
        <v>EVS Blå</v>
      </c>
      <c r="D66" s="222">
        <f>IF($H$59&lt;$J$59,1,0)+IF($H$63&gt;$J$63,1,0)</f>
        <v>0</v>
      </c>
      <c r="E66" s="223">
        <f>J59+H63</f>
        <v>2</v>
      </c>
      <c r="F66" s="223">
        <f>H59+J63</f>
        <v>2</v>
      </c>
      <c r="G66" s="223">
        <f>M59+P59+S59+L63+O63+R63-L59-O59-R59-M63-P63-S63</f>
        <v>-4</v>
      </c>
      <c r="H66" s="206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</row>
    <row r="67" spans="1:19" ht="12">
      <c r="A67" s="204"/>
      <c r="B67" s="205"/>
      <c r="C67" s="246" t="str">
        <f>E22</f>
        <v>GVK 97-1</v>
      </c>
      <c r="D67" s="222">
        <f>IF($H$61&gt;$J$61,1,0)+IF($H$63&lt;$J$63,1,0)</f>
        <v>1</v>
      </c>
      <c r="E67" s="223">
        <f>H61+J63</f>
        <v>3</v>
      </c>
      <c r="F67" s="223">
        <f>J61+H63</f>
        <v>1</v>
      </c>
      <c r="G67" s="223">
        <f>L61+O61+R61+M63+P63+S63-M61-P61-S61-L63-O63-R63</f>
        <v>16</v>
      </c>
      <c r="H67" s="206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</row>
    <row r="68" spans="1:19" ht="12">
      <c r="A68" s="204"/>
      <c r="B68" s="205"/>
      <c r="C68" s="246" t="str">
        <f>E23</f>
        <v>Falkenberg</v>
      </c>
      <c r="D68" s="222">
        <f>IF($H$59&gt;$J$59,1,0)+IF($H$61&lt;$J$61,1,0)</f>
        <v>0</v>
      </c>
      <c r="E68" s="223">
        <f>H59+J61</f>
        <v>1</v>
      </c>
      <c r="F68" s="223">
        <f>J59+H61</f>
        <v>3</v>
      </c>
      <c r="G68" s="223">
        <f>L59+O59+R59+M61+P61+S61-M59-P59-S59-L61-O61-R61</f>
        <v>-12</v>
      </c>
      <c r="H68" s="206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</row>
    <row r="69" spans="1:19" ht="12">
      <c r="A69" s="204"/>
      <c r="B69" s="205"/>
      <c r="C69" s="210"/>
      <c r="D69" s="205"/>
      <c r="E69" s="205"/>
      <c r="F69" s="205"/>
      <c r="G69" s="205"/>
      <c r="H69" s="206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</row>
    <row r="70" spans="1:19" ht="12">
      <c r="A70" s="204"/>
      <c r="B70" s="224" t="s">
        <v>824</v>
      </c>
      <c r="C70" s="205"/>
      <c r="D70" s="210" t="s">
        <v>829</v>
      </c>
      <c r="E70" s="205"/>
      <c r="F70" s="205"/>
      <c r="G70" s="205"/>
      <c r="H70" s="206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</row>
    <row r="71" spans="1:19" ht="12">
      <c r="A71" s="215" t="s">
        <v>815</v>
      </c>
      <c r="B71" s="215" t="s">
        <v>825</v>
      </c>
      <c r="C71" s="216" t="s">
        <v>775</v>
      </c>
      <c r="D71" s="210"/>
      <c r="E71" s="216" t="s">
        <v>776</v>
      </c>
      <c r="F71" s="210"/>
      <c r="G71" s="216" t="s">
        <v>818</v>
      </c>
      <c r="H71" s="215"/>
      <c r="I71" s="215"/>
      <c r="J71" s="215"/>
      <c r="K71" s="204"/>
      <c r="L71" s="204"/>
      <c r="M71" s="204"/>
      <c r="N71" s="217" t="s">
        <v>819</v>
      </c>
      <c r="O71" s="204"/>
      <c r="P71" s="204"/>
      <c r="Q71" s="204"/>
      <c r="R71" s="204"/>
      <c r="S71" s="204"/>
    </row>
    <row r="72" spans="1:19" ht="12">
      <c r="A72" s="212"/>
      <c r="B72" s="212"/>
      <c r="C72" s="212"/>
      <c r="D72" s="212"/>
      <c r="E72" s="212"/>
      <c r="F72" s="212"/>
      <c r="G72" s="212"/>
      <c r="H72" s="247" t="s">
        <v>407</v>
      </c>
      <c r="I72" s="218"/>
      <c r="J72" s="218"/>
      <c r="K72" s="218"/>
      <c r="L72" s="218" t="s">
        <v>408</v>
      </c>
      <c r="M72" s="218"/>
      <c r="N72" s="218"/>
      <c r="O72" s="218" t="s">
        <v>409</v>
      </c>
      <c r="P72" s="218"/>
      <c r="Q72" s="218"/>
      <c r="R72" s="218" t="s">
        <v>410</v>
      </c>
      <c r="S72" s="218"/>
    </row>
    <row r="73" spans="1:19" ht="12">
      <c r="A73" s="204">
        <v>1</v>
      </c>
      <c r="B73" s="224">
        <v>3</v>
      </c>
      <c r="C73" s="205" t="str">
        <f>G21</f>
        <v>YVK</v>
      </c>
      <c r="D73" s="205"/>
      <c r="E73" s="205" t="str">
        <f>G24</f>
        <v>Åstorp</v>
      </c>
      <c r="F73" s="205"/>
      <c r="G73" s="225" t="s">
        <v>729</v>
      </c>
      <c r="H73" s="219">
        <v>2</v>
      </c>
      <c r="I73" s="204" t="s">
        <v>480</v>
      </c>
      <c r="J73" s="219">
        <v>0</v>
      </c>
      <c r="K73" s="204"/>
      <c r="L73" s="219">
        <v>25</v>
      </c>
      <c r="M73" s="219">
        <v>16</v>
      </c>
      <c r="N73" s="204"/>
      <c r="O73" s="219">
        <v>25</v>
      </c>
      <c r="P73" s="219">
        <v>10</v>
      </c>
      <c r="Q73" s="204"/>
      <c r="R73" s="219"/>
      <c r="S73" s="219"/>
    </row>
    <row r="74" spans="1:19" ht="12">
      <c r="A74" s="204"/>
      <c r="B74" s="204"/>
      <c r="C74" s="205"/>
      <c r="D74" s="205"/>
      <c r="E74" s="205"/>
      <c r="F74" s="205"/>
      <c r="G74" s="210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</row>
    <row r="75" spans="1:19" ht="12">
      <c r="A75" s="204">
        <v>1</v>
      </c>
      <c r="B75" s="204">
        <v>4</v>
      </c>
      <c r="C75" s="205" t="str">
        <f>G22</f>
        <v>Vindljunga</v>
      </c>
      <c r="D75" s="205"/>
      <c r="E75" s="205" t="str">
        <f>G23</f>
        <v>GVK 97-2</v>
      </c>
      <c r="F75" s="205"/>
      <c r="G75" s="210" t="s">
        <v>401</v>
      </c>
      <c r="H75" s="219">
        <v>2</v>
      </c>
      <c r="I75" s="204" t="s">
        <v>480</v>
      </c>
      <c r="J75" s="219">
        <v>0</v>
      </c>
      <c r="K75" s="204"/>
      <c r="L75" s="219">
        <v>25</v>
      </c>
      <c r="M75" s="219">
        <v>17</v>
      </c>
      <c r="N75" s="204"/>
      <c r="O75" s="219">
        <v>25</v>
      </c>
      <c r="P75" s="219">
        <v>18</v>
      </c>
      <c r="Q75" s="204"/>
      <c r="R75" s="219"/>
      <c r="S75" s="219"/>
    </row>
    <row r="76" spans="1:19" ht="12">
      <c r="A76" s="204"/>
      <c r="B76" s="204"/>
      <c r="C76" s="205"/>
      <c r="D76" s="205"/>
      <c r="E76" s="205"/>
      <c r="F76" s="205"/>
      <c r="G76" s="205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</row>
    <row r="77" spans="1:19" ht="12">
      <c r="A77" s="204">
        <v>2</v>
      </c>
      <c r="B77" s="204">
        <v>4</v>
      </c>
      <c r="C77" s="205" t="str">
        <f>G23</f>
        <v>GVK 97-2</v>
      </c>
      <c r="D77" s="205"/>
      <c r="E77" s="205" t="str">
        <f>G21</f>
        <v>YVK</v>
      </c>
      <c r="F77" s="205"/>
      <c r="G77" s="205" t="str">
        <f>G22</f>
        <v>Vindljunga</v>
      </c>
      <c r="H77" s="219">
        <v>0</v>
      </c>
      <c r="I77" s="204" t="s">
        <v>480</v>
      </c>
      <c r="J77" s="219">
        <v>2</v>
      </c>
      <c r="K77" s="204"/>
      <c r="L77" s="219">
        <v>14</v>
      </c>
      <c r="M77" s="219">
        <v>25</v>
      </c>
      <c r="N77" s="204"/>
      <c r="O77" s="219">
        <v>21</v>
      </c>
      <c r="P77" s="219">
        <v>25</v>
      </c>
      <c r="Q77" s="204"/>
      <c r="R77" s="219"/>
      <c r="S77" s="219"/>
    </row>
    <row r="78" spans="1:19" ht="12">
      <c r="A78" s="204"/>
      <c r="B78" s="204"/>
      <c r="C78" s="205"/>
      <c r="D78" s="205"/>
      <c r="E78" s="205"/>
      <c r="F78" s="205"/>
      <c r="G78" s="205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</row>
    <row r="79" spans="1:19" ht="12">
      <c r="A79" s="204">
        <v>3</v>
      </c>
      <c r="B79" s="204">
        <v>4</v>
      </c>
      <c r="C79" s="205" t="str">
        <f>G24</f>
        <v>Åstorp</v>
      </c>
      <c r="D79" s="205"/>
      <c r="E79" s="205" t="str">
        <f>G22</f>
        <v>Vindljunga</v>
      </c>
      <c r="F79" s="205"/>
      <c r="G79" s="205" t="str">
        <f>G23</f>
        <v>GVK 97-2</v>
      </c>
      <c r="H79" s="219">
        <v>0</v>
      </c>
      <c r="I79" s="204" t="s">
        <v>480</v>
      </c>
      <c r="J79" s="219">
        <v>2</v>
      </c>
      <c r="K79" s="204"/>
      <c r="L79" s="219">
        <v>15</v>
      </c>
      <c r="M79" s="219">
        <v>25</v>
      </c>
      <c r="N79" s="204"/>
      <c r="O79" s="219">
        <v>11</v>
      </c>
      <c r="P79" s="219">
        <v>25</v>
      </c>
      <c r="Q79" s="204"/>
      <c r="R79" s="219"/>
      <c r="S79" s="219"/>
    </row>
    <row r="80" spans="1:19" ht="12">
      <c r="A80" s="204"/>
      <c r="B80" s="204"/>
      <c r="C80" s="205"/>
      <c r="D80" s="205"/>
      <c r="E80" s="205"/>
      <c r="F80" s="205"/>
      <c r="G80" s="205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</row>
    <row r="81" spans="1:19" ht="12">
      <c r="A81" s="204">
        <v>4</v>
      </c>
      <c r="B81" s="204">
        <v>4</v>
      </c>
      <c r="C81" s="205" t="str">
        <f>G23</f>
        <v>GVK 97-2</v>
      </c>
      <c r="D81" s="205"/>
      <c r="E81" s="205" t="str">
        <f>G24</f>
        <v>Åstorp</v>
      </c>
      <c r="F81" s="205"/>
      <c r="G81" s="210" t="s">
        <v>415</v>
      </c>
      <c r="H81" s="219">
        <v>2</v>
      </c>
      <c r="I81" s="204" t="s">
        <v>480</v>
      </c>
      <c r="J81" s="219">
        <v>0</v>
      </c>
      <c r="K81" s="204"/>
      <c r="L81" s="219">
        <v>25</v>
      </c>
      <c r="M81" s="219">
        <v>14</v>
      </c>
      <c r="N81" s="204"/>
      <c r="O81" s="219">
        <v>25</v>
      </c>
      <c r="P81" s="219">
        <v>20</v>
      </c>
      <c r="Q81" s="204"/>
      <c r="R81" s="219"/>
      <c r="S81" s="219"/>
    </row>
    <row r="82" spans="1:19" ht="12">
      <c r="A82" s="204"/>
      <c r="B82" s="204"/>
      <c r="C82" s="205"/>
      <c r="D82" s="205"/>
      <c r="E82" s="205"/>
      <c r="F82" s="205"/>
      <c r="G82" s="210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</row>
    <row r="83" spans="1:19" ht="12">
      <c r="A83" s="204">
        <v>4</v>
      </c>
      <c r="B83" s="224">
        <v>2</v>
      </c>
      <c r="C83" s="205" t="str">
        <f>G21</f>
        <v>YVK</v>
      </c>
      <c r="D83" s="205"/>
      <c r="E83" s="205" t="str">
        <f>G22</f>
        <v>Vindljunga</v>
      </c>
      <c r="F83" s="205"/>
      <c r="G83" s="225" t="s">
        <v>583</v>
      </c>
      <c r="H83" s="219">
        <v>1</v>
      </c>
      <c r="I83" s="204" t="s">
        <v>480</v>
      </c>
      <c r="J83" s="219">
        <v>1</v>
      </c>
      <c r="K83" s="204"/>
      <c r="L83" s="219">
        <v>12</v>
      </c>
      <c r="M83" s="219">
        <v>25</v>
      </c>
      <c r="N83" s="204"/>
      <c r="O83" s="219">
        <v>27</v>
      </c>
      <c r="P83" s="219">
        <v>25</v>
      </c>
      <c r="Q83" s="204"/>
      <c r="R83" s="219"/>
      <c r="S83" s="219"/>
    </row>
    <row r="84" spans="1:19" ht="12">
      <c r="A84" s="204"/>
      <c r="B84" s="204"/>
      <c r="C84" s="205"/>
      <c r="D84" s="205"/>
      <c r="E84" s="205"/>
      <c r="F84" s="205"/>
      <c r="G84" s="205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</row>
    <row r="85" spans="1:19" ht="12">
      <c r="A85" s="204"/>
      <c r="B85" s="205"/>
      <c r="C85" s="220" t="s">
        <v>819</v>
      </c>
      <c r="D85" s="221" t="s">
        <v>411</v>
      </c>
      <c r="E85" s="221" t="s">
        <v>412</v>
      </c>
      <c r="F85" s="221" t="s">
        <v>413</v>
      </c>
      <c r="G85" s="221" t="s">
        <v>414</v>
      </c>
      <c r="H85" s="206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</row>
    <row r="86" spans="1:19" ht="12">
      <c r="A86" s="204"/>
      <c r="B86" s="205"/>
      <c r="C86" s="246" t="str">
        <f>G21</f>
        <v>YVK</v>
      </c>
      <c r="D86" s="226">
        <f>IF($H$73&gt;$J$73,1,0)+IF($H$77&lt;$J$77,1,0)+IF($H$83&gt;$J$83,1,0)</f>
        <v>2</v>
      </c>
      <c r="E86" s="223">
        <f>H73+J77+H83</f>
        <v>5</v>
      </c>
      <c r="F86" s="223">
        <f>J73+H77+J83</f>
        <v>1</v>
      </c>
      <c r="G86" s="223">
        <f>L73+O73+R73+M77+P77+S77+L83+O83+R83-M73-P73-S73-L77-O77-R77-M83-P83-S83</f>
        <v>28</v>
      </c>
      <c r="H86" s="206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</row>
    <row r="87" spans="1:19" ht="12">
      <c r="A87" s="204"/>
      <c r="B87" s="205"/>
      <c r="C87" s="246" t="str">
        <f>G22</f>
        <v>Vindljunga</v>
      </c>
      <c r="D87" s="226">
        <f>IF($H$75&gt;$J$75,1,0)+IF($H$79&lt;$J$79,1,0)+IF($H$83&lt;$J$83,1,0)</f>
        <v>2</v>
      </c>
      <c r="E87" s="223">
        <f>H75+J79+J83</f>
        <v>5</v>
      </c>
      <c r="F87" s="223">
        <f>J75+H79+H83</f>
        <v>1</v>
      </c>
      <c r="G87" s="223">
        <f>L75+O75+R75+M79+P79+S79+M83+P83+S83-M75-P75-S75-L79-O79-R79-L83-O83-R83</f>
        <v>50</v>
      </c>
      <c r="H87" s="206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</row>
    <row r="88" spans="1:19" ht="12">
      <c r="A88" s="204"/>
      <c r="B88" s="205"/>
      <c r="C88" s="246" t="str">
        <f>G23</f>
        <v>GVK 97-2</v>
      </c>
      <c r="D88" s="226">
        <f>IF($H$75&lt;$J$75,1,0)+IF($H$77&gt;$J$77,1,0)+IF($H$81&gt;$J$81,1,0)</f>
        <v>1</v>
      </c>
      <c r="E88" s="223">
        <f>J75+H77+H81</f>
        <v>2</v>
      </c>
      <c r="F88" s="223">
        <f>H75+J77+J81</f>
        <v>4</v>
      </c>
      <c r="G88" s="223">
        <f>M75+P75+S75+L77+O77+R77+L81+O81+R81-S81-P81-M81-M77-P77-S77-L75-O75-R75</f>
        <v>-14</v>
      </c>
      <c r="H88" s="206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</row>
    <row r="89" spans="1:19" ht="12">
      <c r="A89" s="205"/>
      <c r="B89" s="205"/>
      <c r="C89" s="246" t="str">
        <f>G24</f>
        <v>Åstorp</v>
      </c>
      <c r="D89" s="226">
        <f>IF($H$73&lt;$J$73,1,0)+IF($H$79&gt;$J$79,1,0)+IF($H$81&lt;$J$81,1,0)</f>
        <v>0</v>
      </c>
      <c r="E89" s="223">
        <f>J73+H79+J81</f>
        <v>0</v>
      </c>
      <c r="F89" s="223">
        <f>H73+J79+H81</f>
        <v>6</v>
      </c>
      <c r="G89" s="223">
        <f>M73+P73+S73+L79+O79+R79+M81+P81+S81-R81-O81-L81-M79-P79-S79-L73-O73-R73</f>
        <v>-64</v>
      </c>
      <c r="H89" s="206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</row>
    <row r="90" spans="1:19" ht="16.5">
      <c r="A90" s="204"/>
      <c r="B90" s="214" t="s">
        <v>826</v>
      </c>
      <c r="C90" s="227"/>
      <c r="D90" s="210" t="s">
        <v>829</v>
      </c>
      <c r="E90" s="205"/>
      <c r="F90" s="205"/>
      <c r="G90" s="205"/>
      <c r="H90" s="206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</row>
    <row r="91" spans="1:19" ht="15">
      <c r="A91" s="204"/>
      <c r="B91" s="208"/>
      <c r="C91" s="210" t="s">
        <v>829</v>
      </c>
      <c r="D91" s="205"/>
      <c r="E91" s="205"/>
      <c r="F91" s="205"/>
      <c r="G91" s="205"/>
      <c r="H91" s="206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</row>
    <row r="92" spans="1:19" ht="12">
      <c r="A92" s="215" t="s">
        <v>815</v>
      </c>
      <c r="B92" s="215" t="s">
        <v>825</v>
      </c>
      <c r="C92" s="216" t="s">
        <v>775</v>
      </c>
      <c r="D92" s="210"/>
      <c r="E92" s="216" t="s">
        <v>776</v>
      </c>
      <c r="F92" s="210"/>
      <c r="G92" s="216" t="s">
        <v>818</v>
      </c>
      <c r="H92" s="215"/>
      <c r="I92" s="215"/>
      <c r="J92" s="215"/>
      <c r="K92" s="204"/>
      <c r="L92" s="204"/>
      <c r="M92" s="204"/>
      <c r="N92" s="217" t="s">
        <v>819</v>
      </c>
      <c r="O92" s="204"/>
      <c r="P92" s="204"/>
      <c r="Q92" s="204"/>
      <c r="R92" s="204"/>
      <c r="S92" s="204"/>
    </row>
    <row r="93" spans="1:19" ht="15">
      <c r="A93" s="215"/>
      <c r="B93" s="228"/>
      <c r="C93" s="227"/>
      <c r="D93" s="210"/>
      <c r="E93" s="227"/>
      <c r="F93" s="210"/>
      <c r="G93" s="227"/>
      <c r="H93" s="247" t="s">
        <v>407</v>
      </c>
      <c r="I93" s="218"/>
      <c r="J93" s="218"/>
      <c r="K93" s="218"/>
      <c r="L93" s="218" t="s">
        <v>408</v>
      </c>
      <c r="M93" s="218"/>
      <c r="N93" s="218"/>
      <c r="O93" s="218" t="s">
        <v>409</v>
      </c>
      <c r="P93" s="218"/>
      <c r="Q93" s="218"/>
      <c r="R93" s="218" t="s">
        <v>410</v>
      </c>
      <c r="S93" s="218"/>
    </row>
    <row r="94" spans="1:19" ht="12">
      <c r="A94" s="229" t="s">
        <v>463</v>
      </c>
      <c r="B94" s="204">
        <v>1</v>
      </c>
      <c r="C94" s="205" t="s">
        <v>399</v>
      </c>
      <c r="D94" s="205"/>
      <c r="E94" s="205" t="s">
        <v>404</v>
      </c>
      <c r="F94" s="205"/>
      <c r="G94" s="205" t="s">
        <v>440</v>
      </c>
      <c r="H94" s="219">
        <v>2</v>
      </c>
      <c r="I94" s="204" t="s">
        <v>480</v>
      </c>
      <c r="J94" s="219">
        <v>0</v>
      </c>
      <c r="K94" s="204"/>
      <c r="L94" s="219">
        <v>25</v>
      </c>
      <c r="M94" s="219">
        <v>15</v>
      </c>
      <c r="N94" s="204"/>
      <c r="O94" s="219">
        <v>25</v>
      </c>
      <c r="P94" s="219">
        <v>19</v>
      </c>
      <c r="Q94" s="204"/>
      <c r="R94" s="219"/>
      <c r="S94" s="219"/>
    </row>
    <row r="95" spans="1:19" ht="12">
      <c r="A95" s="229" t="s">
        <v>416</v>
      </c>
      <c r="B95" s="204"/>
      <c r="C95" s="230" t="s">
        <v>693</v>
      </c>
      <c r="D95" s="230"/>
      <c r="E95" s="230" t="s">
        <v>694</v>
      </c>
      <c r="F95" s="231"/>
      <c r="G95" s="232" t="s">
        <v>417</v>
      </c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</row>
    <row r="96" spans="1:19" ht="12">
      <c r="A96" s="229"/>
      <c r="B96" s="204"/>
      <c r="C96" s="230"/>
      <c r="D96" s="230"/>
      <c r="E96" s="230"/>
      <c r="F96" s="231"/>
      <c r="G96" s="232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</row>
    <row r="97" spans="1:19" ht="12">
      <c r="A97" s="229" t="s">
        <v>465</v>
      </c>
      <c r="B97" s="204">
        <v>2</v>
      </c>
      <c r="C97" s="230" t="s">
        <v>583</v>
      </c>
      <c r="D97" s="230"/>
      <c r="E97" s="230" t="s">
        <v>670</v>
      </c>
      <c r="F97" s="231"/>
      <c r="G97" s="232" t="s">
        <v>580</v>
      </c>
      <c r="H97" s="219">
        <v>2</v>
      </c>
      <c r="I97" s="204" t="s">
        <v>480</v>
      </c>
      <c r="J97" s="219">
        <v>0</v>
      </c>
      <c r="K97" s="204"/>
      <c r="L97" s="219">
        <v>25</v>
      </c>
      <c r="M97" s="219">
        <v>22</v>
      </c>
      <c r="N97" s="204"/>
      <c r="O97" s="219">
        <v>25</v>
      </c>
      <c r="P97" s="219">
        <v>19</v>
      </c>
      <c r="Q97" s="204"/>
      <c r="R97" s="219"/>
      <c r="S97" s="219"/>
    </row>
    <row r="98" spans="1:19" ht="12">
      <c r="A98" s="229" t="s">
        <v>416</v>
      </c>
      <c r="B98" s="204"/>
      <c r="C98" s="230" t="s">
        <v>696</v>
      </c>
      <c r="D98" s="230"/>
      <c r="E98" s="230" t="s">
        <v>697</v>
      </c>
      <c r="F98" s="231"/>
      <c r="G98" s="230" t="s">
        <v>681</v>
      </c>
      <c r="H98" s="205"/>
      <c r="I98" s="205"/>
      <c r="J98" s="205"/>
      <c r="K98" s="204"/>
      <c r="L98" s="204"/>
      <c r="M98" s="204"/>
      <c r="N98" s="204"/>
      <c r="O98" s="204"/>
      <c r="P98" s="204"/>
      <c r="Q98" s="204"/>
      <c r="R98" s="204"/>
      <c r="S98" s="204"/>
    </row>
    <row r="99" spans="1:19" ht="12">
      <c r="A99" s="233"/>
      <c r="B99" s="204"/>
      <c r="C99" s="230"/>
      <c r="D99" s="230"/>
      <c r="E99" s="230"/>
      <c r="F99" s="231"/>
      <c r="G99" s="232"/>
      <c r="H99" s="205"/>
      <c r="I99" s="205"/>
      <c r="J99" s="205"/>
      <c r="K99" s="204"/>
      <c r="L99" s="204"/>
      <c r="M99" s="204"/>
      <c r="N99" s="204"/>
      <c r="O99" s="204"/>
      <c r="P99" s="204"/>
      <c r="Q99" s="204"/>
      <c r="R99" s="204"/>
      <c r="S99" s="204"/>
    </row>
    <row r="100" spans="1:19" ht="12">
      <c r="A100" s="229" t="s">
        <v>356</v>
      </c>
      <c r="B100" s="204">
        <v>3</v>
      </c>
      <c r="C100" s="230" t="s">
        <v>436</v>
      </c>
      <c r="D100" s="230"/>
      <c r="E100" s="230" t="s">
        <v>400</v>
      </c>
      <c r="F100" s="231"/>
      <c r="G100" s="232" t="s">
        <v>584</v>
      </c>
      <c r="H100" s="219">
        <v>0</v>
      </c>
      <c r="I100" s="204" t="s">
        <v>480</v>
      </c>
      <c r="J100" s="219">
        <v>2</v>
      </c>
      <c r="K100" s="204"/>
      <c r="L100" s="219">
        <v>20</v>
      </c>
      <c r="M100" s="219">
        <v>25</v>
      </c>
      <c r="N100" s="204"/>
      <c r="O100" s="219">
        <v>21</v>
      </c>
      <c r="P100" s="219">
        <v>25</v>
      </c>
      <c r="Q100" s="204"/>
      <c r="R100" s="219"/>
      <c r="S100" s="219"/>
    </row>
    <row r="101" spans="1:19" ht="12">
      <c r="A101" s="229" t="s">
        <v>416</v>
      </c>
      <c r="B101" s="204"/>
      <c r="C101" s="230" t="s">
        <v>358</v>
      </c>
      <c r="D101" s="230"/>
      <c r="E101" s="230" t="s">
        <v>359</v>
      </c>
      <c r="F101" s="231"/>
      <c r="G101" s="230" t="s">
        <v>684</v>
      </c>
      <c r="H101" s="205"/>
      <c r="I101" s="205"/>
      <c r="J101" s="205"/>
      <c r="K101" s="204"/>
      <c r="L101" s="204"/>
      <c r="M101" s="204"/>
      <c r="N101" s="204"/>
      <c r="O101" s="204"/>
      <c r="P101" s="204"/>
      <c r="Q101" s="204"/>
      <c r="R101" s="204"/>
      <c r="S101" s="204"/>
    </row>
    <row r="102" spans="1:19" ht="12">
      <c r="A102" s="229"/>
      <c r="B102" s="204"/>
      <c r="C102" s="230"/>
      <c r="D102" s="230"/>
      <c r="E102" s="230"/>
      <c r="F102" s="231"/>
      <c r="G102" s="232"/>
      <c r="H102" s="205"/>
      <c r="I102" s="205"/>
      <c r="J102" s="205"/>
      <c r="K102" s="204"/>
      <c r="L102" s="204"/>
      <c r="M102" s="204"/>
      <c r="N102" s="204"/>
      <c r="O102" s="204"/>
      <c r="P102" s="204"/>
      <c r="Q102" s="204"/>
      <c r="R102" s="204"/>
      <c r="S102" s="204"/>
    </row>
    <row r="103" spans="1:19" ht="12">
      <c r="A103" s="229" t="s">
        <v>361</v>
      </c>
      <c r="B103" s="204">
        <v>4</v>
      </c>
      <c r="C103" s="230" t="s">
        <v>402</v>
      </c>
      <c r="D103" s="230"/>
      <c r="E103" s="230" t="s">
        <v>401</v>
      </c>
      <c r="F103" s="231"/>
      <c r="G103" s="232" t="s">
        <v>729</v>
      </c>
      <c r="H103" s="219">
        <v>2</v>
      </c>
      <c r="I103" s="204" t="s">
        <v>480</v>
      </c>
      <c r="J103" s="219">
        <v>0</v>
      </c>
      <c r="K103" s="204"/>
      <c r="L103" s="219">
        <v>25</v>
      </c>
      <c r="M103" s="219">
        <v>13</v>
      </c>
      <c r="N103" s="204"/>
      <c r="O103" s="219">
        <v>25</v>
      </c>
      <c r="P103" s="219">
        <v>15</v>
      </c>
      <c r="Q103" s="204"/>
      <c r="R103" s="219"/>
      <c r="S103" s="219"/>
    </row>
    <row r="104" spans="1:19" ht="15">
      <c r="A104" s="229" t="s">
        <v>416</v>
      </c>
      <c r="B104" s="234"/>
      <c r="C104" s="232" t="s">
        <v>418</v>
      </c>
      <c r="D104" s="230"/>
      <c r="E104" s="230" t="s">
        <v>355</v>
      </c>
      <c r="F104" s="231"/>
      <c r="G104" s="230" t="s">
        <v>419</v>
      </c>
      <c r="H104" s="205"/>
      <c r="I104" s="205"/>
      <c r="J104" s="205"/>
      <c r="K104" s="204"/>
      <c r="L104" s="204"/>
      <c r="M104" s="204"/>
      <c r="N104" s="204"/>
      <c r="O104" s="204"/>
      <c r="P104" s="204"/>
      <c r="Q104" s="204"/>
      <c r="R104" s="204"/>
      <c r="S104" s="204"/>
    </row>
    <row r="105" spans="1:19" ht="15">
      <c r="A105" s="229"/>
      <c r="B105" s="234"/>
      <c r="C105" s="230"/>
      <c r="D105" s="230"/>
      <c r="E105" s="230"/>
      <c r="F105" s="231"/>
      <c r="G105" s="232"/>
      <c r="H105" s="205"/>
      <c r="I105" s="205"/>
      <c r="J105" s="205"/>
      <c r="K105" s="204"/>
      <c r="L105" s="204"/>
      <c r="M105" s="204"/>
      <c r="N105" s="204"/>
      <c r="O105" s="204"/>
      <c r="P105" s="204"/>
      <c r="Q105" s="204"/>
      <c r="R105" s="204"/>
      <c r="S105" s="204"/>
    </row>
    <row r="106" spans="1:19" ht="12">
      <c r="A106" s="206" t="s">
        <v>420</v>
      </c>
      <c r="B106" s="204">
        <v>1</v>
      </c>
      <c r="C106" s="230" t="s">
        <v>404</v>
      </c>
      <c r="D106" s="230"/>
      <c r="E106" s="230" t="s">
        <v>401</v>
      </c>
      <c r="F106" s="230"/>
      <c r="G106" s="230" t="s">
        <v>399</v>
      </c>
      <c r="H106" s="219">
        <v>2</v>
      </c>
      <c r="I106" s="204" t="s">
        <v>480</v>
      </c>
      <c r="J106" s="219">
        <v>0</v>
      </c>
      <c r="K106" s="204"/>
      <c r="L106" s="219">
        <v>25</v>
      </c>
      <c r="M106" s="219">
        <v>21</v>
      </c>
      <c r="N106" s="204"/>
      <c r="O106" s="219">
        <v>25</v>
      </c>
      <c r="P106" s="219">
        <v>12</v>
      </c>
      <c r="Q106" s="204"/>
      <c r="R106" s="219"/>
      <c r="S106" s="219"/>
    </row>
    <row r="107" spans="1:19" ht="12">
      <c r="A107" s="206" t="s">
        <v>421</v>
      </c>
      <c r="B107" s="204"/>
      <c r="C107" s="230" t="s">
        <v>375</v>
      </c>
      <c r="D107" s="230"/>
      <c r="E107" s="230" t="s">
        <v>379</v>
      </c>
      <c r="F107" s="230"/>
      <c r="G107" s="230" t="s">
        <v>368</v>
      </c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</row>
    <row r="108" spans="1:19" ht="12">
      <c r="A108" s="206"/>
      <c r="B108" s="204"/>
      <c r="C108" s="230"/>
      <c r="D108" s="230"/>
      <c r="E108" s="230"/>
      <c r="F108" s="230"/>
      <c r="G108" s="230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</row>
    <row r="109" spans="1:19" ht="12">
      <c r="A109" s="206" t="s">
        <v>422</v>
      </c>
      <c r="B109" s="204">
        <v>2</v>
      </c>
      <c r="C109" s="230" t="s">
        <v>670</v>
      </c>
      <c r="D109" s="230"/>
      <c r="E109" s="230" t="s">
        <v>436</v>
      </c>
      <c r="F109" s="230"/>
      <c r="G109" s="230" t="s">
        <v>583</v>
      </c>
      <c r="H109" s="219">
        <v>0</v>
      </c>
      <c r="I109" s="204" t="s">
        <v>480</v>
      </c>
      <c r="J109" s="219">
        <v>2</v>
      </c>
      <c r="K109" s="204"/>
      <c r="L109" s="219">
        <v>18</v>
      </c>
      <c r="M109" s="219">
        <v>25</v>
      </c>
      <c r="N109" s="204"/>
      <c r="O109" s="219">
        <v>22</v>
      </c>
      <c r="P109" s="219">
        <v>25</v>
      </c>
      <c r="Q109" s="204"/>
      <c r="R109" s="219"/>
      <c r="S109" s="219"/>
    </row>
    <row r="110" spans="1:19" ht="12">
      <c r="A110" s="206" t="s">
        <v>421</v>
      </c>
      <c r="B110" s="204"/>
      <c r="C110" s="230" t="s">
        <v>378</v>
      </c>
      <c r="D110" s="230"/>
      <c r="E110" s="230" t="s">
        <v>376</v>
      </c>
      <c r="F110" s="230"/>
      <c r="G110" s="230" t="s">
        <v>371</v>
      </c>
      <c r="H110" s="205"/>
      <c r="I110" s="205"/>
      <c r="J110" s="205"/>
      <c r="K110" s="204"/>
      <c r="L110" s="204"/>
      <c r="M110" s="204"/>
      <c r="N110" s="204"/>
      <c r="O110" s="204"/>
      <c r="P110" s="204"/>
      <c r="Q110" s="204"/>
      <c r="R110" s="204"/>
      <c r="S110" s="204"/>
    </row>
    <row r="111" spans="1:19" ht="12">
      <c r="A111" s="206"/>
      <c r="B111" s="204"/>
      <c r="C111" s="230"/>
      <c r="D111" s="230"/>
      <c r="E111" s="230"/>
      <c r="F111" s="230"/>
      <c r="G111" s="230"/>
      <c r="H111" s="205"/>
      <c r="I111" s="205"/>
      <c r="J111" s="205"/>
      <c r="K111" s="204"/>
      <c r="L111" s="204"/>
      <c r="M111" s="204"/>
      <c r="N111" s="204"/>
      <c r="O111" s="204"/>
      <c r="P111" s="204"/>
      <c r="Q111" s="204"/>
      <c r="R111" s="204"/>
      <c r="S111" s="204"/>
    </row>
    <row r="112" spans="1:19" ht="12">
      <c r="A112" s="206" t="s">
        <v>777</v>
      </c>
      <c r="B112" s="204">
        <v>1</v>
      </c>
      <c r="C112" s="230" t="str">
        <f>G106</f>
        <v>GVK 96</v>
      </c>
      <c r="D112" s="230"/>
      <c r="E112" s="230" t="s">
        <v>402</v>
      </c>
      <c r="F112" s="230"/>
      <c r="G112" s="230" t="s">
        <v>404</v>
      </c>
      <c r="H112" s="219">
        <v>2</v>
      </c>
      <c r="I112" s="204" t="s">
        <v>480</v>
      </c>
      <c r="J112" s="219">
        <v>0</v>
      </c>
      <c r="K112" s="204"/>
      <c r="L112" s="219">
        <v>25</v>
      </c>
      <c r="M112" s="219">
        <v>20</v>
      </c>
      <c r="N112" s="204"/>
      <c r="O112" s="219">
        <v>25</v>
      </c>
      <c r="P112" s="219">
        <v>22</v>
      </c>
      <c r="Q112" s="204"/>
      <c r="R112" s="219"/>
      <c r="S112" s="219"/>
    </row>
    <row r="113" spans="1:19" ht="12">
      <c r="A113" s="206" t="s">
        <v>423</v>
      </c>
      <c r="B113" s="204"/>
      <c r="C113" s="230" t="s">
        <v>368</v>
      </c>
      <c r="D113" s="230"/>
      <c r="E113" s="230" t="s">
        <v>372</v>
      </c>
      <c r="F113" s="230"/>
      <c r="G113" s="230" t="s">
        <v>424</v>
      </c>
      <c r="H113" s="205"/>
      <c r="I113" s="205"/>
      <c r="J113" s="205"/>
      <c r="K113" s="204"/>
      <c r="L113" s="204"/>
      <c r="M113" s="204"/>
      <c r="N113" s="204"/>
      <c r="O113" s="204"/>
      <c r="P113" s="204"/>
      <c r="Q113" s="204"/>
      <c r="R113" s="204"/>
      <c r="S113" s="204"/>
    </row>
    <row r="114" spans="1:19" ht="12">
      <c r="A114" s="206"/>
      <c r="B114" s="204"/>
      <c r="C114" s="230"/>
      <c r="D114" s="230"/>
      <c r="E114" s="230"/>
      <c r="F114" s="230"/>
      <c r="G114" s="230"/>
      <c r="H114" s="205"/>
      <c r="I114" s="205"/>
      <c r="J114" s="205"/>
      <c r="K114" s="204"/>
      <c r="L114" s="204"/>
      <c r="M114" s="204"/>
      <c r="N114" s="204"/>
      <c r="O114" s="204"/>
      <c r="P114" s="204"/>
      <c r="Q114" s="204"/>
      <c r="R114" s="204"/>
      <c r="S114" s="204"/>
    </row>
    <row r="115" spans="1:19" ht="12">
      <c r="A115" s="206" t="s">
        <v>778</v>
      </c>
      <c r="B115" s="204">
        <v>2</v>
      </c>
      <c r="C115" s="230" t="str">
        <f>G109</f>
        <v>Veddige Blå</v>
      </c>
      <c r="D115" s="230"/>
      <c r="E115" s="230" t="s">
        <v>400</v>
      </c>
      <c r="F115" s="230"/>
      <c r="G115" s="230" t="s">
        <v>436</v>
      </c>
      <c r="H115" s="219">
        <v>1</v>
      </c>
      <c r="I115" s="204" t="s">
        <v>480</v>
      </c>
      <c r="J115" s="219">
        <v>2</v>
      </c>
      <c r="K115" s="204"/>
      <c r="L115" s="219">
        <v>25</v>
      </c>
      <c r="M115" s="219">
        <v>19</v>
      </c>
      <c r="N115" s="204"/>
      <c r="O115" s="219">
        <v>22</v>
      </c>
      <c r="P115" s="219">
        <v>25</v>
      </c>
      <c r="Q115" s="204"/>
      <c r="R115" s="219">
        <v>8</v>
      </c>
      <c r="S115" s="219">
        <v>15</v>
      </c>
    </row>
    <row r="116" spans="1:19" ht="12">
      <c r="A116" s="206" t="s">
        <v>423</v>
      </c>
      <c r="B116" s="204"/>
      <c r="C116" s="230" t="s">
        <v>371</v>
      </c>
      <c r="D116" s="230"/>
      <c r="E116" s="230" t="s">
        <v>369</v>
      </c>
      <c r="F116" s="230"/>
      <c r="G116" s="230" t="s">
        <v>425</v>
      </c>
      <c r="H116" s="205"/>
      <c r="I116" s="205"/>
      <c r="J116" s="205"/>
      <c r="K116" s="204"/>
      <c r="L116" s="204"/>
      <c r="M116" s="204"/>
      <c r="N116" s="204"/>
      <c r="O116" s="204"/>
      <c r="P116" s="204"/>
      <c r="Q116" s="204"/>
      <c r="R116" s="204"/>
      <c r="S116" s="204"/>
    </row>
    <row r="117" spans="1:19" ht="12">
      <c r="A117" s="206"/>
      <c r="B117" s="204"/>
      <c r="C117" s="230"/>
      <c r="D117" s="230"/>
      <c r="E117" s="230"/>
      <c r="F117" s="230"/>
      <c r="G117" s="230"/>
      <c r="H117" s="205"/>
      <c r="I117" s="205"/>
      <c r="J117" s="205"/>
      <c r="K117" s="204"/>
      <c r="L117" s="204"/>
      <c r="M117" s="204"/>
      <c r="N117" s="204"/>
      <c r="O117" s="204"/>
      <c r="P117" s="204"/>
      <c r="Q117" s="204"/>
      <c r="R117" s="204"/>
      <c r="S117" s="204"/>
    </row>
    <row r="118" spans="1:19" ht="12">
      <c r="A118" s="206" t="s">
        <v>794</v>
      </c>
      <c r="B118" s="204">
        <v>1</v>
      </c>
      <c r="C118" s="230" t="s">
        <v>401</v>
      </c>
      <c r="D118" s="230"/>
      <c r="E118" s="230" t="s">
        <v>670</v>
      </c>
      <c r="F118" s="230"/>
      <c r="G118" s="230" t="s">
        <v>402</v>
      </c>
      <c r="H118" s="219">
        <v>2</v>
      </c>
      <c r="I118" s="204" t="s">
        <v>480</v>
      </c>
      <c r="J118" s="219">
        <v>0</v>
      </c>
      <c r="K118" s="204"/>
      <c r="L118" s="219">
        <v>25</v>
      </c>
      <c r="M118" s="219">
        <v>23</v>
      </c>
      <c r="N118" s="204"/>
      <c r="O118" s="219">
        <v>25</v>
      </c>
      <c r="P118" s="219">
        <v>23</v>
      </c>
      <c r="Q118" s="204"/>
      <c r="R118" s="219"/>
      <c r="S118" s="219"/>
    </row>
    <row r="119" spans="1:19" ht="15">
      <c r="A119" s="206" t="s">
        <v>426</v>
      </c>
      <c r="B119" s="204"/>
      <c r="C119" s="230" t="s">
        <v>427</v>
      </c>
      <c r="D119" s="230"/>
      <c r="E119" s="230" t="s">
        <v>427</v>
      </c>
      <c r="F119" s="230"/>
      <c r="G119" s="230"/>
      <c r="H119" s="205"/>
      <c r="I119" s="205"/>
      <c r="J119" s="205"/>
      <c r="K119" s="228"/>
      <c r="L119" s="227"/>
      <c r="M119" s="210"/>
      <c r="N119" s="227"/>
      <c r="O119" s="210"/>
      <c r="P119" s="227"/>
      <c r="Q119" s="210"/>
      <c r="R119" s="235"/>
      <c r="S119" s="205"/>
    </row>
    <row r="120" spans="1:19" ht="12">
      <c r="A120" s="206"/>
      <c r="B120" s="204"/>
      <c r="C120" s="230"/>
      <c r="D120" s="230"/>
      <c r="E120" s="230"/>
      <c r="F120" s="230"/>
      <c r="G120" s="230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</row>
    <row r="121" spans="1:19" ht="12">
      <c r="A121" s="206" t="s">
        <v>779</v>
      </c>
      <c r="B121" s="204">
        <v>2</v>
      </c>
      <c r="C121" s="230" t="str">
        <f>G112</f>
        <v>EVS Vit</v>
      </c>
      <c r="D121" s="230"/>
      <c r="E121" s="230" t="s">
        <v>436</v>
      </c>
      <c r="F121" s="230"/>
      <c r="G121" s="230" t="s">
        <v>400</v>
      </c>
      <c r="H121" s="219">
        <v>1</v>
      </c>
      <c r="I121" s="204" t="s">
        <v>480</v>
      </c>
      <c r="J121" s="219">
        <v>2</v>
      </c>
      <c r="K121" s="204"/>
      <c r="L121" s="219">
        <v>25</v>
      </c>
      <c r="M121" s="219">
        <v>18</v>
      </c>
      <c r="N121" s="204"/>
      <c r="O121" s="219">
        <v>17</v>
      </c>
      <c r="P121" s="219">
        <v>25</v>
      </c>
      <c r="Q121" s="204"/>
      <c r="R121" s="219">
        <v>9</v>
      </c>
      <c r="S121" s="219">
        <v>15</v>
      </c>
    </row>
    <row r="122" spans="1:19" ht="12">
      <c r="A122" s="206" t="s">
        <v>426</v>
      </c>
      <c r="B122" s="204"/>
      <c r="C122" s="230" t="s">
        <v>424</v>
      </c>
      <c r="D122" s="230"/>
      <c r="E122" s="230" t="s">
        <v>425</v>
      </c>
      <c r="F122" s="230"/>
      <c r="G122" s="230"/>
      <c r="H122" s="205"/>
      <c r="I122" s="205"/>
      <c r="J122" s="205"/>
      <c r="K122" s="204"/>
      <c r="L122" s="204"/>
      <c r="M122" s="204"/>
      <c r="N122" s="204"/>
      <c r="O122" s="204"/>
      <c r="P122" s="204"/>
      <c r="Q122" s="204"/>
      <c r="R122" s="204"/>
      <c r="S122" s="204"/>
    </row>
    <row r="123" spans="1:19" ht="12">
      <c r="A123" s="206"/>
      <c r="B123" s="204"/>
      <c r="C123" s="230"/>
      <c r="D123" s="230"/>
      <c r="E123" s="230"/>
      <c r="F123" s="230"/>
      <c r="G123" s="230"/>
      <c r="H123" s="205"/>
      <c r="I123" s="205"/>
      <c r="J123" s="205"/>
      <c r="K123" s="204"/>
      <c r="L123" s="204"/>
      <c r="M123" s="204"/>
      <c r="N123" s="204"/>
      <c r="O123" s="204"/>
      <c r="P123" s="204"/>
      <c r="Q123" s="204"/>
      <c r="R123" s="204"/>
      <c r="S123" s="204"/>
    </row>
    <row r="124" spans="1:19" ht="12">
      <c r="A124" s="206" t="s">
        <v>780</v>
      </c>
      <c r="B124" s="204">
        <v>1</v>
      </c>
      <c r="C124" s="230" t="s">
        <v>402</v>
      </c>
      <c r="D124" s="230"/>
      <c r="E124" s="230" t="s">
        <v>583</v>
      </c>
      <c r="F124" s="230"/>
      <c r="G124" s="230" t="s">
        <v>670</v>
      </c>
      <c r="H124" s="219">
        <v>2</v>
      </c>
      <c r="I124" s="204" t="s">
        <v>480</v>
      </c>
      <c r="J124" s="219">
        <v>0</v>
      </c>
      <c r="K124" s="204"/>
      <c r="L124" s="219">
        <v>25</v>
      </c>
      <c r="M124" s="219">
        <v>23</v>
      </c>
      <c r="N124" s="204"/>
      <c r="O124" s="219">
        <v>25</v>
      </c>
      <c r="P124" s="219">
        <v>21</v>
      </c>
      <c r="Q124" s="204"/>
      <c r="R124" s="219"/>
      <c r="S124" s="219"/>
    </row>
    <row r="125" spans="1:19" ht="12">
      <c r="A125" s="206" t="s">
        <v>216</v>
      </c>
      <c r="B125" s="204"/>
      <c r="C125" s="230" t="s">
        <v>391</v>
      </c>
      <c r="D125" s="230"/>
      <c r="E125" s="230" t="s">
        <v>392</v>
      </c>
      <c r="F125" s="230"/>
      <c r="G125" s="230" t="s">
        <v>217</v>
      </c>
      <c r="H125" s="205"/>
      <c r="I125" s="205"/>
      <c r="J125" s="205"/>
      <c r="K125" s="204"/>
      <c r="L125" s="204"/>
      <c r="M125" s="204"/>
      <c r="N125" s="204"/>
      <c r="O125" s="204"/>
      <c r="P125" s="204"/>
      <c r="Q125" s="204"/>
      <c r="R125" s="204"/>
      <c r="S125" s="204"/>
    </row>
    <row r="126" spans="1:19" ht="12">
      <c r="A126" s="206"/>
      <c r="B126" s="204"/>
      <c r="C126" s="230"/>
      <c r="D126" s="230"/>
      <c r="E126" s="230"/>
      <c r="F126" s="230"/>
      <c r="G126" s="205"/>
      <c r="H126" s="205"/>
      <c r="I126" s="205"/>
      <c r="J126" s="205"/>
      <c r="K126" s="204"/>
      <c r="L126" s="204"/>
      <c r="M126" s="204"/>
      <c r="N126" s="204"/>
      <c r="O126" s="204"/>
      <c r="P126" s="204"/>
      <c r="Q126" s="204"/>
      <c r="R126" s="204"/>
      <c r="S126" s="204"/>
    </row>
    <row r="127" spans="1:19" ht="12">
      <c r="A127" s="236" t="s">
        <v>393</v>
      </c>
      <c r="B127" s="204">
        <v>2</v>
      </c>
      <c r="C127" s="230" t="s">
        <v>399</v>
      </c>
      <c r="D127" s="230"/>
      <c r="E127" s="230" t="s">
        <v>400</v>
      </c>
      <c r="F127" s="230"/>
      <c r="G127" s="230"/>
      <c r="H127" s="219">
        <v>2</v>
      </c>
      <c r="I127" s="204" t="s">
        <v>480</v>
      </c>
      <c r="J127" s="219">
        <v>0</v>
      </c>
      <c r="K127" s="204"/>
      <c r="L127" s="219">
        <v>25</v>
      </c>
      <c r="M127" s="219">
        <v>20</v>
      </c>
      <c r="N127" s="204"/>
      <c r="O127" s="219">
        <v>25</v>
      </c>
      <c r="P127" s="219">
        <v>22</v>
      </c>
      <c r="Q127" s="204"/>
      <c r="R127" s="219"/>
      <c r="S127" s="219"/>
    </row>
    <row r="128" spans="1:19" ht="12">
      <c r="A128" s="206" t="s">
        <v>216</v>
      </c>
      <c r="B128" s="204"/>
      <c r="C128" s="230" t="s">
        <v>395</v>
      </c>
      <c r="D128" s="230"/>
      <c r="E128" s="230" t="s">
        <v>384</v>
      </c>
      <c r="F128" s="230"/>
      <c r="G128" s="230" t="s">
        <v>218</v>
      </c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</row>
    <row r="129" spans="1:19" ht="12">
      <c r="A129" s="237"/>
      <c r="B129" s="204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</row>
    <row r="130" spans="1:19" ht="12">
      <c r="A130" s="237"/>
      <c r="B130" s="204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</row>
    <row r="131" spans="1:19" ht="16.5">
      <c r="A131" s="237"/>
      <c r="B131" s="214" t="s">
        <v>827</v>
      </c>
      <c r="C131" s="227"/>
      <c r="D131" s="210" t="s">
        <v>829</v>
      </c>
      <c r="E131" s="205"/>
      <c r="F131" s="205"/>
      <c r="G131" s="205"/>
      <c r="H131" s="205"/>
      <c r="I131" s="205"/>
      <c r="J131" s="205"/>
      <c r="K131" s="205"/>
      <c r="L131" s="208"/>
      <c r="M131" s="205"/>
      <c r="N131" s="205"/>
      <c r="O131" s="205"/>
      <c r="P131" s="205"/>
      <c r="Q131" s="205"/>
      <c r="R131" s="205"/>
      <c r="S131" s="205"/>
    </row>
    <row r="132" spans="1:19" ht="15">
      <c r="A132" s="237"/>
      <c r="B132" s="208"/>
      <c r="C132" s="227"/>
      <c r="D132" s="205"/>
      <c r="E132" s="205"/>
      <c r="F132" s="205"/>
      <c r="G132" s="205"/>
      <c r="H132" s="205"/>
      <c r="I132" s="205"/>
      <c r="J132" s="205"/>
      <c r="K132" s="205"/>
      <c r="L132" s="208"/>
      <c r="M132" s="205"/>
      <c r="N132" s="205"/>
      <c r="O132" s="205"/>
      <c r="P132" s="205"/>
      <c r="Q132" s="205"/>
      <c r="R132" s="205"/>
      <c r="S132" s="205"/>
    </row>
    <row r="133" spans="1:19" ht="12">
      <c r="A133" s="215" t="s">
        <v>815</v>
      </c>
      <c r="B133" s="215" t="s">
        <v>825</v>
      </c>
      <c r="C133" s="216" t="s">
        <v>775</v>
      </c>
      <c r="D133" s="210"/>
      <c r="E133" s="216" t="s">
        <v>776</v>
      </c>
      <c r="F133" s="210"/>
      <c r="G133" s="216" t="s">
        <v>818</v>
      </c>
      <c r="H133" s="215"/>
      <c r="I133" s="215"/>
      <c r="J133" s="215"/>
      <c r="K133" s="204"/>
      <c r="L133" s="204"/>
      <c r="M133" s="204"/>
      <c r="N133" s="217" t="s">
        <v>819</v>
      </c>
      <c r="O133" s="204"/>
      <c r="P133" s="204"/>
      <c r="Q133" s="204"/>
      <c r="R133" s="204"/>
      <c r="S133" s="204"/>
    </row>
    <row r="134" spans="1:19" ht="12">
      <c r="A134" s="238"/>
      <c r="B134" s="205"/>
      <c r="C134" s="205"/>
      <c r="D134" s="205"/>
      <c r="E134" s="205"/>
      <c r="F134" s="205"/>
      <c r="G134" s="205"/>
      <c r="H134" s="247" t="s">
        <v>407</v>
      </c>
      <c r="I134" s="218"/>
      <c r="J134" s="218"/>
      <c r="K134" s="218"/>
      <c r="L134" s="218" t="s">
        <v>408</v>
      </c>
      <c r="M134" s="218"/>
      <c r="N134" s="218"/>
      <c r="O134" s="218" t="s">
        <v>409</v>
      </c>
      <c r="P134" s="218"/>
      <c r="Q134" s="218"/>
      <c r="R134" s="218" t="s">
        <v>410</v>
      </c>
      <c r="S134" s="218"/>
    </row>
    <row r="135" spans="1:19" ht="15">
      <c r="A135" s="229" t="s">
        <v>219</v>
      </c>
      <c r="B135" s="234">
        <v>3</v>
      </c>
      <c r="C135" s="230" t="str">
        <f>G97</f>
        <v>Veddige Gul</v>
      </c>
      <c r="D135" s="231"/>
      <c r="E135" s="230" t="str">
        <f>G94</f>
        <v>GVK 97-2</v>
      </c>
      <c r="F135" s="231"/>
      <c r="G135" s="231" t="s">
        <v>406</v>
      </c>
      <c r="H135" s="219">
        <v>0</v>
      </c>
      <c r="I135" s="204" t="s">
        <v>480</v>
      </c>
      <c r="J135" s="219">
        <v>2</v>
      </c>
      <c r="K135" s="204"/>
      <c r="L135" s="219">
        <v>22</v>
      </c>
      <c r="M135" s="219">
        <v>25</v>
      </c>
      <c r="N135" s="204"/>
      <c r="O135" s="219">
        <v>22</v>
      </c>
      <c r="P135" s="219">
        <v>25</v>
      </c>
      <c r="Q135" s="204"/>
      <c r="R135" s="219"/>
      <c r="S135" s="219"/>
    </row>
    <row r="136" spans="1:19" ht="15">
      <c r="A136" s="229" t="s">
        <v>421</v>
      </c>
      <c r="B136" s="234"/>
      <c r="C136" s="230" t="s">
        <v>681</v>
      </c>
      <c r="D136" s="230"/>
      <c r="E136" s="230" t="s">
        <v>363</v>
      </c>
      <c r="F136" s="231"/>
      <c r="G136" s="239" t="s">
        <v>220</v>
      </c>
      <c r="H136" s="205"/>
      <c r="I136" s="205"/>
      <c r="J136" s="205"/>
      <c r="K136" s="205"/>
      <c r="L136" s="208"/>
      <c r="M136" s="205"/>
      <c r="N136" s="205"/>
      <c r="O136" s="205"/>
      <c r="P136" s="205"/>
      <c r="Q136" s="205"/>
      <c r="R136" s="205"/>
      <c r="S136" s="205"/>
    </row>
    <row r="137" spans="1:19" ht="15">
      <c r="A137" s="229"/>
      <c r="B137" s="205"/>
      <c r="C137" s="230"/>
      <c r="D137" s="230"/>
      <c r="E137" s="230"/>
      <c r="F137" s="231"/>
      <c r="G137" s="232"/>
      <c r="H137" s="205"/>
      <c r="I137" s="205"/>
      <c r="J137" s="205"/>
      <c r="K137" s="205"/>
      <c r="L137" s="208"/>
      <c r="M137" s="205"/>
      <c r="N137" s="205"/>
      <c r="O137" s="205"/>
      <c r="P137" s="205"/>
      <c r="Q137" s="205"/>
      <c r="R137" s="205"/>
      <c r="S137" s="205"/>
    </row>
    <row r="138" spans="1:19" ht="15">
      <c r="A138" s="229" t="s">
        <v>221</v>
      </c>
      <c r="B138" s="234">
        <v>4</v>
      </c>
      <c r="C138" s="230" t="str">
        <f>G100</f>
        <v>GVK 98</v>
      </c>
      <c r="D138" s="230"/>
      <c r="E138" s="230" t="str">
        <f>G103</f>
        <v>Falkenberg</v>
      </c>
      <c r="F138" s="231"/>
      <c r="G138" s="232" t="str">
        <f>G135</f>
        <v>Åstorp</v>
      </c>
      <c r="H138" s="219">
        <v>0</v>
      </c>
      <c r="I138" s="204" t="s">
        <v>480</v>
      </c>
      <c r="J138" s="219">
        <v>2</v>
      </c>
      <c r="K138" s="204"/>
      <c r="L138" s="219">
        <v>17</v>
      </c>
      <c r="M138" s="219">
        <v>25</v>
      </c>
      <c r="N138" s="204"/>
      <c r="O138" s="219">
        <v>21</v>
      </c>
      <c r="P138" s="219">
        <v>25</v>
      </c>
      <c r="Q138" s="204"/>
      <c r="R138" s="219"/>
      <c r="S138" s="219"/>
    </row>
    <row r="139" spans="1:19" ht="15">
      <c r="A139" s="229" t="s">
        <v>421</v>
      </c>
      <c r="B139" s="234"/>
      <c r="C139" s="230" t="s">
        <v>684</v>
      </c>
      <c r="D139" s="230"/>
      <c r="E139" s="230" t="s">
        <v>360</v>
      </c>
      <c r="F139" s="231"/>
      <c r="G139" s="239" t="s">
        <v>220</v>
      </c>
      <c r="H139" s="205"/>
      <c r="I139" s="205"/>
      <c r="J139" s="205"/>
      <c r="K139" s="204"/>
      <c r="L139" s="204"/>
      <c r="M139" s="204"/>
      <c r="N139" s="204"/>
      <c r="O139" s="204"/>
      <c r="P139" s="204"/>
      <c r="Q139" s="204"/>
      <c r="R139" s="204"/>
      <c r="S139" s="204"/>
    </row>
    <row r="140" spans="1:19" ht="12">
      <c r="A140" s="240"/>
      <c r="B140" s="205"/>
      <c r="C140" s="205"/>
      <c r="D140" s="205"/>
      <c r="E140" s="205"/>
      <c r="F140" s="205"/>
      <c r="G140" s="240"/>
      <c r="H140" s="205"/>
      <c r="I140" s="205"/>
      <c r="J140" s="205"/>
      <c r="K140" s="204"/>
      <c r="L140" s="204"/>
      <c r="M140" s="204"/>
      <c r="N140" s="204"/>
      <c r="O140" s="204"/>
      <c r="P140" s="204"/>
      <c r="Q140" s="204"/>
      <c r="R140" s="204"/>
      <c r="S140" s="204"/>
    </row>
    <row r="141" spans="1:19" ht="12">
      <c r="A141" s="229" t="s">
        <v>222</v>
      </c>
      <c r="B141" s="205">
        <v>4</v>
      </c>
      <c r="C141" s="230" t="s">
        <v>580</v>
      </c>
      <c r="D141" s="230"/>
      <c r="E141" s="230" t="str">
        <f>G135</f>
        <v>Åstorp</v>
      </c>
      <c r="F141" s="231"/>
      <c r="G141" s="232" t="s">
        <v>729</v>
      </c>
      <c r="H141" s="219">
        <v>2</v>
      </c>
      <c r="I141" s="204" t="s">
        <v>480</v>
      </c>
      <c r="J141" s="219">
        <v>0</v>
      </c>
      <c r="K141" s="204"/>
      <c r="L141" s="219">
        <v>25</v>
      </c>
      <c r="M141" s="219">
        <v>15</v>
      </c>
      <c r="N141" s="204"/>
      <c r="O141" s="219">
        <v>25</v>
      </c>
      <c r="P141" s="219">
        <v>13</v>
      </c>
      <c r="Q141" s="204"/>
      <c r="R141" s="219"/>
      <c r="S141" s="219"/>
    </row>
    <row r="142" spans="1:19" ht="12">
      <c r="A142" s="229" t="s">
        <v>423</v>
      </c>
      <c r="B142" s="205"/>
      <c r="C142" s="230" t="s">
        <v>223</v>
      </c>
      <c r="D142" s="230"/>
      <c r="E142" s="230" t="s">
        <v>220</v>
      </c>
      <c r="F142" s="231"/>
      <c r="G142" s="232" t="s">
        <v>224</v>
      </c>
      <c r="H142" s="205"/>
      <c r="I142" s="205"/>
      <c r="J142" s="205"/>
      <c r="K142" s="204"/>
      <c r="L142" s="204"/>
      <c r="M142" s="204"/>
      <c r="N142" s="204"/>
      <c r="O142" s="204"/>
      <c r="P142" s="204"/>
      <c r="Q142" s="204"/>
      <c r="R142" s="204"/>
      <c r="S142" s="204"/>
    </row>
    <row r="143" spans="1:19" ht="12">
      <c r="A143" s="229"/>
      <c r="B143" s="205"/>
      <c r="C143" s="230"/>
      <c r="D143" s="230"/>
      <c r="E143" s="230"/>
      <c r="F143" s="231"/>
      <c r="G143" s="232"/>
      <c r="H143" s="205"/>
      <c r="I143" s="205"/>
      <c r="J143" s="205"/>
      <c r="K143" s="204"/>
      <c r="L143" s="204"/>
      <c r="M143" s="204"/>
      <c r="N143" s="204"/>
      <c r="O143" s="204"/>
      <c r="P143" s="204"/>
      <c r="Q143" s="204"/>
      <c r="R143" s="204"/>
      <c r="S143" s="204"/>
    </row>
    <row r="144" spans="1:19" ht="12">
      <c r="A144" s="229" t="s">
        <v>222</v>
      </c>
      <c r="B144" s="205">
        <v>3</v>
      </c>
      <c r="C144" s="230" t="str">
        <f>E141</f>
        <v>Åstorp</v>
      </c>
      <c r="D144" s="230"/>
      <c r="E144" s="230" t="s">
        <v>584</v>
      </c>
      <c r="F144" s="231"/>
      <c r="G144" s="232" t="s">
        <v>580</v>
      </c>
      <c r="H144" s="219">
        <v>1</v>
      </c>
      <c r="I144" s="204"/>
      <c r="J144" s="219">
        <v>2</v>
      </c>
      <c r="K144" s="204"/>
      <c r="L144" s="219">
        <v>18</v>
      </c>
      <c r="M144" s="219">
        <v>25</v>
      </c>
      <c r="N144" s="204"/>
      <c r="O144" s="219">
        <v>25</v>
      </c>
      <c r="P144" s="219">
        <v>23</v>
      </c>
      <c r="Q144" s="204"/>
      <c r="R144" s="219">
        <v>10</v>
      </c>
      <c r="S144" s="219">
        <v>15</v>
      </c>
    </row>
    <row r="145" spans="1:19" ht="12">
      <c r="A145" s="229" t="s">
        <v>426</v>
      </c>
      <c r="B145" s="205"/>
      <c r="C145" s="230" t="s">
        <v>220</v>
      </c>
      <c r="D145" s="230"/>
      <c r="E145" s="230" t="s">
        <v>225</v>
      </c>
      <c r="F145" s="231"/>
      <c r="G145" s="232" t="s">
        <v>226</v>
      </c>
      <c r="H145" s="205"/>
      <c r="I145" s="205"/>
      <c r="J145" s="205"/>
      <c r="K145" s="204"/>
      <c r="L145" s="204"/>
      <c r="M145" s="204"/>
      <c r="N145" s="204"/>
      <c r="O145" s="204"/>
      <c r="P145" s="204"/>
      <c r="Q145" s="204"/>
      <c r="R145" s="204"/>
      <c r="S145" s="204"/>
    </row>
    <row r="146" spans="1:19" ht="12">
      <c r="A146" s="229"/>
      <c r="B146" s="205"/>
      <c r="C146" s="230"/>
      <c r="D146" s="230"/>
      <c r="E146" s="230"/>
      <c r="F146" s="231"/>
      <c r="G146" s="232"/>
      <c r="H146" s="205"/>
      <c r="I146" s="205"/>
      <c r="J146" s="205"/>
      <c r="K146" s="204"/>
      <c r="L146" s="204"/>
      <c r="M146" s="204"/>
      <c r="N146" s="204"/>
      <c r="O146" s="204"/>
      <c r="P146" s="204"/>
      <c r="Q146" s="204"/>
      <c r="R146" s="204"/>
      <c r="S146" s="204"/>
    </row>
    <row r="147" spans="1:19" ht="12">
      <c r="A147" s="229" t="s">
        <v>382</v>
      </c>
      <c r="B147" s="205">
        <v>4</v>
      </c>
      <c r="C147" s="230" t="s">
        <v>440</v>
      </c>
      <c r="D147" s="230"/>
      <c r="E147" s="230" t="s">
        <v>729</v>
      </c>
      <c r="F147" s="231"/>
      <c r="G147" s="232" t="s">
        <v>840</v>
      </c>
      <c r="H147" s="219">
        <v>2</v>
      </c>
      <c r="I147" s="204" t="s">
        <v>480</v>
      </c>
      <c r="J147" s="219">
        <v>1</v>
      </c>
      <c r="K147" s="204"/>
      <c r="L147" s="219">
        <v>29</v>
      </c>
      <c r="M147" s="219">
        <v>31</v>
      </c>
      <c r="N147" s="204"/>
      <c r="O147" s="219">
        <v>25</v>
      </c>
      <c r="P147" s="219">
        <v>22</v>
      </c>
      <c r="Q147" s="204"/>
      <c r="R147" s="219">
        <v>15</v>
      </c>
      <c r="S147" s="219">
        <v>13</v>
      </c>
    </row>
    <row r="148" spans="1:19" ht="12">
      <c r="A148" s="229" t="s">
        <v>216</v>
      </c>
      <c r="B148" s="205"/>
      <c r="C148" s="230" t="s">
        <v>227</v>
      </c>
      <c r="D148" s="230"/>
      <c r="E148" s="230" t="s">
        <v>228</v>
      </c>
      <c r="F148" s="231"/>
      <c r="G148" s="239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</row>
    <row r="149" spans="1:19" ht="12">
      <c r="A149" s="240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</row>
    <row r="150" spans="1:19" ht="12">
      <c r="A150" s="229" t="s">
        <v>222</v>
      </c>
      <c r="B150" s="205">
        <v>4</v>
      </c>
      <c r="C150" s="230" t="str">
        <f>C141</f>
        <v>Veddige Gul</v>
      </c>
      <c r="D150" s="230"/>
      <c r="E150" s="230" t="str">
        <f>E144</f>
        <v>GVK 98</v>
      </c>
      <c r="F150" s="231"/>
      <c r="G150" s="232"/>
      <c r="H150" s="219">
        <v>0</v>
      </c>
      <c r="I150" s="204" t="s">
        <v>480</v>
      </c>
      <c r="J150" s="219">
        <v>2</v>
      </c>
      <c r="K150" s="204"/>
      <c r="L150" s="219">
        <v>23</v>
      </c>
      <c r="M150" s="219">
        <v>25</v>
      </c>
      <c r="N150" s="204"/>
      <c r="O150" s="219">
        <v>20</v>
      </c>
      <c r="P150" s="219">
        <v>25</v>
      </c>
      <c r="Q150" s="204"/>
      <c r="R150" s="219"/>
      <c r="S150" s="219"/>
    </row>
    <row r="151" spans="1:19" ht="12">
      <c r="A151" s="229" t="s">
        <v>229</v>
      </c>
      <c r="B151" s="205"/>
      <c r="C151" s="230" t="s">
        <v>223</v>
      </c>
      <c r="D151" s="230"/>
      <c r="E151" s="230" t="s">
        <v>225</v>
      </c>
      <c r="F151" s="231"/>
      <c r="G151" s="205" t="s">
        <v>230</v>
      </c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</row>
    <row r="152" spans="1:19" ht="12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</row>
    <row r="153" spans="1:19" ht="15">
      <c r="A153" s="205"/>
      <c r="B153" s="204"/>
      <c r="C153" s="230"/>
      <c r="D153" s="241" t="s">
        <v>231</v>
      </c>
      <c r="E153" s="230"/>
      <c r="F153" s="230"/>
      <c r="G153" s="230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</row>
    <row r="154" spans="1:19" ht="12">
      <c r="A154" s="205"/>
      <c r="B154" s="204"/>
      <c r="C154" s="220" t="s">
        <v>819</v>
      </c>
      <c r="D154" s="221" t="s">
        <v>411</v>
      </c>
      <c r="E154" s="221" t="s">
        <v>412</v>
      </c>
      <c r="F154" s="221" t="s">
        <v>413</v>
      </c>
      <c r="G154" s="221" t="s">
        <v>414</v>
      </c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</row>
    <row r="155" spans="1:19" ht="12">
      <c r="A155" s="205"/>
      <c r="B155" s="242" t="s">
        <v>223</v>
      </c>
      <c r="C155" s="245" t="str">
        <f>C141</f>
        <v>Veddige Gul</v>
      </c>
      <c r="D155" s="222">
        <f>IF($H$141&gt;$J$141,1,0)+IF($H$150&gt;$J$150,1,0)</f>
        <v>1</v>
      </c>
      <c r="E155" s="223">
        <f>H141+H150</f>
        <v>2</v>
      </c>
      <c r="F155" s="223">
        <f>J141+J150</f>
        <v>2</v>
      </c>
      <c r="G155" s="223">
        <f>L150+O150+R150+L141+O141+R141-M150-P150-S150-M141-P141-S141</f>
        <v>15</v>
      </c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</row>
    <row r="156" spans="1:19" ht="12">
      <c r="A156" s="205"/>
      <c r="B156" s="242" t="s">
        <v>225</v>
      </c>
      <c r="C156" s="245" t="str">
        <f>E144</f>
        <v>GVK 98</v>
      </c>
      <c r="D156" s="222">
        <f>IF($H$144&lt;$J$144,1,0)+IF($H$150&lt;$J$150,1,0)</f>
        <v>2</v>
      </c>
      <c r="E156" s="223">
        <f>J144+J150</f>
        <v>4</v>
      </c>
      <c r="F156" s="223">
        <f>H144+H150</f>
        <v>1</v>
      </c>
      <c r="G156" s="223">
        <f>M150+P150+S150+L144+O144+R144-L150-O150-R150-M144-P144-S144</f>
        <v>-3</v>
      </c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</row>
    <row r="157" spans="1:19" ht="12">
      <c r="A157" s="205"/>
      <c r="B157" s="242" t="s">
        <v>220</v>
      </c>
      <c r="C157" s="245" t="str">
        <f>E141</f>
        <v>Åstorp</v>
      </c>
      <c r="D157" s="222">
        <f>IF($H$144&gt;$J$144,1,0)+IF($H$141&lt;$J$141,1,0)</f>
        <v>0</v>
      </c>
      <c r="E157" s="223">
        <f>J141+H144</f>
        <v>1</v>
      </c>
      <c r="F157" s="223">
        <f>J144+H141</f>
        <v>4</v>
      </c>
      <c r="G157" s="223">
        <f>L144+O144+R144+M141+P141+S141-M144-P144-S144-L141-O141-R141</f>
        <v>-32</v>
      </c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5" sqref="B5:D8"/>
    </sheetView>
  </sheetViews>
  <sheetFormatPr defaultColWidth="8.8515625" defaultRowHeight="12.75"/>
  <sheetData>
    <row r="1" s="8" customFormat="1" ht="16.5">
      <c r="A1" s="8" t="s">
        <v>273</v>
      </c>
    </row>
    <row r="4" spans="1:4" s="3" customFormat="1" ht="21" customHeight="1">
      <c r="A4" s="3" t="s">
        <v>821</v>
      </c>
      <c r="D4" s="3" t="s">
        <v>757</v>
      </c>
    </row>
    <row r="5" spans="2:4" s="36" customFormat="1" ht="21" customHeight="1">
      <c r="B5" s="36" t="s">
        <v>672</v>
      </c>
      <c r="D5" s="25">
        <v>6</v>
      </c>
    </row>
    <row r="6" spans="2:4" s="36" customFormat="1" ht="21" customHeight="1">
      <c r="B6" s="36" t="s">
        <v>831</v>
      </c>
      <c r="D6" s="25">
        <v>4</v>
      </c>
    </row>
    <row r="7" spans="2:4" s="36" customFormat="1" ht="21" customHeight="1">
      <c r="B7" s="36" t="s">
        <v>271</v>
      </c>
      <c r="D7" s="25">
        <v>3</v>
      </c>
    </row>
    <row r="8" spans="2:4" s="36" customFormat="1" ht="21" customHeight="1">
      <c r="B8" s="36" t="s">
        <v>272</v>
      </c>
      <c r="D8" s="25">
        <v>2</v>
      </c>
    </row>
    <row r="9" ht="18" customHeight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37">
      <selection activeCell="L38" sqref="L38"/>
    </sheetView>
  </sheetViews>
  <sheetFormatPr defaultColWidth="8.8515625" defaultRowHeight="12.75"/>
  <cols>
    <col min="2" max="2" width="11.00390625" style="0" customWidth="1"/>
  </cols>
  <sheetData>
    <row r="1" spans="4:9" ht="27.75">
      <c r="D1" s="159" t="s">
        <v>245</v>
      </c>
      <c r="I1" s="22"/>
    </row>
    <row r="2" ht="12">
      <c r="I2" s="22"/>
    </row>
    <row r="3" ht="12">
      <c r="I3" s="22"/>
    </row>
    <row r="4" ht="12">
      <c r="I4" s="22"/>
    </row>
    <row r="5" spans="4:9" ht="16.5">
      <c r="D5" s="2" t="s">
        <v>607</v>
      </c>
      <c r="I5" s="22"/>
    </row>
    <row r="6" spans="4:9" ht="16.5">
      <c r="D6" s="2"/>
      <c r="I6" s="22"/>
    </row>
    <row r="7" spans="4:9" ht="12">
      <c r="D7" s="286" t="s">
        <v>246</v>
      </c>
      <c r="I7" s="22"/>
    </row>
    <row r="8" spans="4:9" ht="12">
      <c r="D8" s="286" t="s">
        <v>718</v>
      </c>
      <c r="I8" s="22"/>
    </row>
    <row r="9" spans="4:9" ht="12">
      <c r="D9" s="286" t="s">
        <v>722</v>
      </c>
      <c r="I9" s="22"/>
    </row>
    <row r="10" spans="4:9" ht="12">
      <c r="D10" s="286" t="s">
        <v>727</v>
      </c>
      <c r="I10" s="22"/>
    </row>
    <row r="11" spans="4:9" ht="12">
      <c r="D11" s="286" t="s">
        <v>448</v>
      </c>
      <c r="I11" s="22"/>
    </row>
    <row r="12" spans="4:9" ht="12">
      <c r="D12" s="286" t="s">
        <v>724</v>
      </c>
      <c r="I12" s="22"/>
    </row>
    <row r="13" spans="4:9" ht="12">
      <c r="D13" s="286" t="s">
        <v>247</v>
      </c>
      <c r="I13" s="22"/>
    </row>
    <row r="14" spans="4:9" ht="12">
      <c r="D14" s="286" t="s">
        <v>248</v>
      </c>
      <c r="I14" s="22"/>
    </row>
    <row r="15" ht="12">
      <c r="I15" s="22"/>
    </row>
    <row r="16" ht="12">
      <c r="I16" s="22"/>
    </row>
    <row r="17" ht="12">
      <c r="I17" s="22"/>
    </row>
    <row r="18" spans="3:9" ht="16.5">
      <c r="C18" s="1" t="s">
        <v>812</v>
      </c>
      <c r="F18" s="1" t="s">
        <v>813</v>
      </c>
      <c r="I18" s="22"/>
    </row>
    <row r="19" spans="3:9" ht="16.5">
      <c r="C19" s="1"/>
      <c r="F19" s="1"/>
      <c r="I19" s="22"/>
    </row>
    <row r="20" spans="3:9" ht="12.75">
      <c r="C20" s="36" t="str">
        <f>D7</f>
        <v>GVK96 - 1</v>
      </c>
      <c r="D20" s="36"/>
      <c r="E20" s="36"/>
      <c r="F20" s="36" t="str">
        <f>D8</f>
        <v>VK Veddige Blå</v>
      </c>
      <c r="G20" s="36"/>
      <c r="H20" s="36"/>
      <c r="I20" s="22"/>
    </row>
    <row r="21" spans="3:9" ht="12.75">
      <c r="C21" s="36" t="str">
        <f>D10</f>
        <v>Värnamo Volley</v>
      </c>
      <c r="D21" s="36"/>
      <c r="E21" s="36"/>
      <c r="F21" s="36" t="str">
        <f>D9</f>
        <v>Gislaved VK 97-1</v>
      </c>
      <c r="G21" s="36"/>
      <c r="H21" s="36"/>
      <c r="I21" s="22"/>
    </row>
    <row r="22" spans="3:9" ht="12.75">
      <c r="C22" s="36" t="str">
        <f>D11</f>
        <v>GVK98</v>
      </c>
      <c r="D22" s="36"/>
      <c r="E22" s="36"/>
      <c r="F22" s="36" t="str">
        <f>D12</f>
        <v>Gislaved VK 97-2</v>
      </c>
      <c r="G22" s="36"/>
      <c r="H22" s="36"/>
      <c r="I22" s="22"/>
    </row>
    <row r="23" spans="3:9" ht="12.75">
      <c r="C23" s="36" t="str">
        <f>D14</f>
        <v>GVK96 - 2</v>
      </c>
      <c r="D23" s="36"/>
      <c r="E23" s="36"/>
      <c r="F23" s="36" t="str">
        <f>D13</f>
        <v>Falkenbergs VBK</v>
      </c>
      <c r="G23" s="36"/>
      <c r="H23" s="36"/>
      <c r="I23" s="22"/>
    </row>
    <row r="24" spans="3:9" ht="15">
      <c r="C24" s="6"/>
      <c r="D24" s="6"/>
      <c r="E24" s="6"/>
      <c r="F24" s="6"/>
      <c r="G24" s="6"/>
      <c r="H24" s="6"/>
      <c r="I24" s="22"/>
    </row>
    <row r="25" ht="12">
      <c r="I25" s="22"/>
    </row>
    <row r="26" spans="4:9" ht="16.5">
      <c r="D26" s="8" t="s">
        <v>814</v>
      </c>
      <c r="I26" s="22"/>
    </row>
    <row r="27" spans="1:9" ht="16.5">
      <c r="A27" s="8"/>
      <c r="I27" s="22"/>
    </row>
    <row r="28" spans="2:9" ht="16.5">
      <c r="B28" s="115" t="s">
        <v>812</v>
      </c>
      <c r="C28" s="3"/>
      <c r="I28" s="22"/>
    </row>
    <row r="29" ht="12">
      <c r="I29" s="22"/>
    </row>
    <row r="30" spans="1:9" ht="15">
      <c r="A30" s="116" t="s">
        <v>815</v>
      </c>
      <c r="B30" s="116" t="s">
        <v>825</v>
      </c>
      <c r="C30" s="9" t="s">
        <v>775</v>
      </c>
      <c r="D30" s="13"/>
      <c r="E30" s="9" t="s">
        <v>776</v>
      </c>
      <c r="F30" s="13"/>
      <c r="G30" s="9" t="s">
        <v>818</v>
      </c>
      <c r="H30" s="13"/>
      <c r="I30" s="117" t="s">
        <v>819</v>
      </c>
    </row>
    <row r="31" spans="1:9" ht="12">
      <c r="A31" s="20"/>
      <c r="B31" s="20"/>
      <c r="C31" s="20"/>
      <c r="D31" s="20"/>
      <c r="E31" s="20"/>
      <c r="F31" s="20"/>
      <c r="G31" s="20"/>
      <c r="H31" s="20"/>
      <c r="I31" s="143"/>
    </row>
    <row r="32" spans="1:9" ht="12.75">
      <c r="A32" s="144">
        <v>1</v>
      </c>
      <c r="B32" s="20"/>
      <c r="C32" s="20" t="str">
        <f>D7</f>
        <v>GVK96 - 1</v>
      </c>
      <c r="D32" s="20"/>
      <c r="E32" s="20" t="str">
        <f>D14</f>
        <v>GVK96 - 2</v>
      </c>
      <c r="F32" s="20"/>
      <c r="G32" s="12" t="str">
        <f>D11</f>
        <v>GVK98</v>
      </c>
      <c r="H32" s="20"/>
      <c r="I32" s="83" t="s">
        <v>876</v>
      </c>
    </row>
    <row r="33" spans="1:9" ht="12.75">
      <c r="A33" s="144"/>
      <c r="B33" s="20"/>
      <c r="C33" s="20"/>
      <c r="D33" s="20"/>
      <c r="E33" s="20"/>
      <c r="F33" s="20"/>
      <c r="G33" s="12"/>
      <c r="H33" s="20"/>
      <c r="I33" s="83"/>
    </row>
    <row r="34" spans="1:9" ht="12.75">
      <c r="A34" s="144">
        <v>2</v>
      </c>
      <c r="B34" s="20"/>
      <c r="C34" s="20" t="str">
        <f>D10</f>
        <v>Värnamo Volley</v>
      </c>
      <c r="D34" s="20"/>
      <c r="E34" s="20" t="str">
        <f>D11</f>
        <v>GVK98</v>
      </c>
      <c r="F34" s="20"/>
      <c r="G34" s="12" t="str">
        <f>D14</f>
        <v>GVK96 - 2</v>
      </c>
      <c r="H34" s="20"/>
      <c r="I34" s="83" t="s">
        <v>786</v>
      </c>
    </row>
    <row r="35" spans="1:9" ht="12.75">
      <c r="A35" s="144"/>
      <c r="B35" s="20"/>
      <c r="C35" s="20"/>
      <c r="D35" s="20"/>
      <c r="E35" s="20"/>
      <c r="F35" s="20"/>
      <c r="G35" s="12"/>
      <c r="H35" s="20"/>
      <c r="I35" s="83"/>
    </row>
    <row r="36" spans="1:9" ht="12.75">
      <c r="A36" s="144">
        <v>3</v>
      </c>
      <c r="B36" s="20"/>
      <c r="C36" s="20" t="str">
        <f>D11</f>
        <v>GVK98</v>
      </c>
      <c r="D36" s="20"/>
      <c r="E36" s="20" t="str">
        <f>D7</f>
        <v>GVK96 - 1</v>
      </c>
      <c r="F36" s="20"/>
      <c r="G36" s="12" t="str">
        <f>D10</f>
        <v>Värnamo Volley</v>
      </c>
      <c r="H36" s="20"/>
      <c r="I36" s="83" t="s">
        <v>875</v>
      </c>
    </row>
    <row r="37" spans="1:9" ht="12.75">
      <c r="A37" s="144"/>
      <c r="B37" s="20"/>
      <c r="C37" s="20"/>
      <c r="D37" s="20"/>
      <c r="E37" s="20"/>
      <c r="F37" s="20"/>
      <c r="G37" s="12"/>
      <c r="H37" s="20"/>
      <c r="I37" s="83"/>
    </row>
    <row r="38" spans="1:9" ht="12.75">
      <c r="A38" s="144">
        <v>4</v>
      </c>
      <c r="B38" s="20"/>
      <c r="C38" s="20" t="str">
        <f>D14</f>
        <v>GVK96 - 2</v>
      </c>
      <c r="D38" s="20"/>
      <c r="E38" s="20" t="str">
        <f>D10</f>
        <v>Värnamo Volley</v>
      </c>
      <c r="F38" s="20"/>
      <c r="G38" s="12" t="str">
        <f>D11</f>
        <v>GVK98</v>
      </c>
      <c r="H38" s="20"/>
      <c r="I38" s="83" t="s">
        <v>786</v>
      </c>
    </row>
    <row r="39" spans="1:9" ht="12.75">
      <c r="A39" s="144"/>
      <c r="B39" s="20"/>
      <c r="C39" s="20"/>
      <c r="D39" s="20"/>
      <c r="E39" s="20"/>
      <c r="F39" s="20"/>
      <c r="G39" s="12"/>
      <c r="H39" s="20"/>
      <c r="I39" s="83"/>
    </row>
    <row r="40" spans="1:9" ht="12.75">
      <c r="A40" s="144">
        <v>5</v>
      </c>
      <c r="B40" s="20"/>
      <c r="C40" s="20" t="str">
        <f>D11</f>
        <v>GVK98</v>
      </c>
      <c r="D40" s="20"/>
      <c r="E40" s="20" t="str">
        <f>D14</f>
        <v>GVK96 - 2</v>
      </c>
      <c r="F40" s="20"/>
      <c r="G40" s="12" t="str">
        <f>D7</f>
        <v>GVK96 - 1</v>
      </c>
      <c r="H40" s="20"/>
      <c r="I40" s="83" t="s">
        <v>875</v>
      </c>
    </row>
    <row r="41" spans="1:9" ht="12.75">
      <c r="A41" s="144"/>
      <c r="B41" s="20"/>
      <c r="C41" s="20"/>
      <c r="D41" s="20"/>
      <c r="E41" s="20"/>
      <c r="F41" s="20"/>
      <c r="G41" s="12"/>
      <c r="H41" s="20"/>
      <c r="I41" s="83"/>
    </row>
    <row r="42" spans="1:9" ht="12.75">
      <c r="A42" s="144">
        <v>6</v>
      </c>
      <c r="B42" s="20"/>
      <c r="C42" s="20" t="str">
        <f>D7</f>
        <v>GVK96 - 1</v>
      </c>
      <c r="D42" s="20"/>
      <c r="E42" s="20" t="str">
        <f>D10</f>
        <v>Värnamo Volley</v>
      </c>
      <c r="F42" s="20"/>
      <c r="G42" s="12" t="str">
        <f>D14</f>
        <v>GVK96 - 2</v>
      </c>
      <c r="H42" s="20"/>
      <c r="I42" s="83" t="s">
        <v>876</v>
      </c>
    </row>
    <row r="43" spans="3:9" ht="12.75">
      <c r="C43" s="36"/>
      <c r="D43" s="36"/>
      <c r="E43" s="36"/>
      <c r="F43" s="36"/>
      <c r="I43" s="22"/>
    </row>
    <row r="44" ht="12">
      <c r="I44" s="22"/>
    </row>
    <row r="45" spans="2:9" ht="16.5">
      <c r="B45" s="115" t="s">
        <v>813</v>
      </c>
      <c r="C45" s="3"/>
      <c r="I45" s="22"/>
    </row>
    <row r="46" ht="12">
      <c r="I46" s="22"/>
    </row>
    <row r="47" spans="1:18" ht="15">
      <c r="A47" s="116" t="s">
        <v>815</v>
      </c>
      <c r="B47" s="116" t="s">
        <v>825</v>
      </c>
      <c r="C47" s="9" t="s">
        <v>775</v>
      </c>
      <c r="D47" s="13"/>
      <c r="E47" s="9" t="s">
        <v>776</v>
      </c>
      <c r="F47" s="13"/>
      <c r="G47" s="9" t="s">
        <v>818</v>
      </c>
      <c r="H47" s="13"/>
      <c r="I47" s="117" t="s">
        <v>819</v>
      </c>
      <c r="J47" s="20"/>
      <c r="K47" s="20"/>
      <c r="L47" s="20"/>
      <c r="M47" s="20"/>
      <c r="N47" s="20"/>
      <c r="O47" s="20"/>
      <c r="P47" s="20"/>
      <c r="Q47" s="20"/>
      <c r="R47" s="20"/>
    </row>
    <row r="48" ht="12">
      <c r="I48" s="22"/>
    </row>
    <row r="49" spans="1:9" ht="12.75">
      <c r="A49" s="144">
        <v>1</v>
      </c>
      <c r="C49" s="20" t="str">
        <f>D8</f>
        <v>VK Veddige Blå</v>
      </c>
      <c r="D49" s="20"/>
      <c r="E49" s="20" t="str">
        <f>D13</f>
        <v>Falkenbergs VBK</v>
      </c>
      <c r="F49" s="20"/>
      <c r="G49" s="12" t="str">
        <f>D12</f>
        <v>Gislaved VK 97-2</v>
      </c>
      <c r="I49" s="83" t="s">
        <v>876</v>
      </c>
    </row>
    <row r="50" spans="1:9" ht="12.75">
      <c r="A50" s="144"/>
      <c r="C50" s="20"/>
      <c r="D50" s="20"/>
      <c r="E50" s="20"/>
      <c r="F50" s="20"/>
      <c r="G50" s="12"/>
      <c r="I50" s="83"/>
    </row>
    <row r="51" spans="1:9" ht="12.75">
      <c r="A51" s="144">
        <v>2</v>
      </c>
      <c r="C51" s="20" t="str">
        <f>D9</f>
        <v>Gislaved VK 97-1</v>
      </c>
      <c r="D51" s="20"/>
      <c r="E51" s="20" t="str">
        <f>D12</f>
        <v>Gislaved VK 97-2</v>
      </c>
      <c r="F51" s="20"/>
      <c r="G51" s="12" t="str">
        <f>D13</f>
        <v>Falkenbergs VBK</v>
      </c>
      <c r="I51" s="83" t="s">
        <v>786</v>
      </c>
    </row>
    <row r="52" spans="1:9" ht="12.75">
      <c r="A52" s="144"/>
      <c r="C52" s="20"/>
      <c r="D52" s="20"/>
      <c r="E52" s="20"/>
      <c r="F52" s="20"/>
      <c r="G52" s="12"/>
      <c r="I52" s="83"/>
    </row>
    <row r="53" spans="1:9" ht="12.75">
      <c r="A53" s="144">
        <v>3</v>
      </c>
      <c r="C53" s="20" t="str">
        <f>D12</f>
        <v>Gislaved VK 97-2</v>
      </c>
      <c r="D53" s="20"/>
      <c r="E53" s="20" t="str">
        <f>D8</f>
        <v>VK Veddige Blå</v>
      </c>
      <c r="F53" s="20"/>
      <c r="G53" s="12" t="str">
        <f>D9</f>
        <v>Gislaved VK 97-1</v>
      </c>
      <c r="I53" s="83" t="s">
        <v>875</v>
      </c>
    </row>
    <row r="54" spans="1:9" ht="12.75">
      <c r="A54" s="144"/>
      <c r="C54" s="20"/>
      <c r="D54" s="20"/>
      <c r="E54" s="20"/>
      <c r="F54" s="20"/>
      <c r="G54" s="12"/>
      <c r="I54" s="83"/>
    </row>
    <row r="55" spans="1:9" ht="12.75">
      <c r="A55" s="144">
        <v>4</v>
      </c>
      <c r="C55" s="20" t="str">
        <f>D13</f>
        <v>Falkenbergs VBK</v>
      </c>
      <c r="D55" s="20"/>
      <c r="E55" s="20" t="str">
        <f>D9</f>
        <v>Gislaved VK 97-1</v>
      </c>
      <c r="F55" s="20"/>
      <c r="G55" s="12" t="str">
        <f>D12</f>
        <v>Gislaved VK 97-2</v>
      </c>
      <c r="I55" s="83" t="s">
        <v>875</v>
      </c>
    </row>
    <row r="56" spans="1:9" ht="12.75">
      <c r="A56" s="144"/>
      <c r="C56" s="20"/>
      <c r="D56" s="20"/>
      <c r="E56" s="20"/>
      <c r="F56" s="20"/>
      <c r="G56" s="12"/>
      <c r="I56" s="83"/>
    </row>
    <row r="57" spans="1:9" ht="12.75">
      <c r="A57" s="144">
        <v>5</v>
      </c>
      <c r="C57" s="20" t="str">
        <f>D12</f>
        <v>Gislaved VK 97-2</v>
      </c>
      <c r="D57" s="20"/>
      <c r="E57" s="20" t="str">
        <f>D13</f>
        <v>Falkenbergs VBK</v>
      </c>
      <c r="F57" s="20"/>
      <c r="G57" s="12" t="str">
        <f>D8</f>
        <v>VK Veddige Blå</v>
      </c>
      <c r="I57" s="83" t="s">
        <v>876</v>
      </c>
    </row>
    <row r="58" spans="1:9" ht="12.75">
      <c r="A58" s="144"/>
      <c r="C58" s="20"/>
      <c r="D58" s="20"/>
      <c r="E58" s="20"/>
      <c r="F58" s="20"/>
      <c r="G58" s="12"/>
      <c r="I58" s="83"/>
    </row>
    <row r="59" spans="1:9" ht="12.75">
      <c r="A59" s="144">
        <v>6</v>
      </c>
      <c r="C59" s="20" t="str">
        <f>D8</f>
        <v>VK Veddige Blå</v>
      </c>
      <c r="D59" s="20"/>
      <c r="E59" s="20" t="str">
        <f>D9</f>
        <v>Gislaved VK 97-1</v>
      </c>
      <c r="F59" s="20"/>
      <c r="G59" s="12" t="str">
        <f>D13</f>
        <v>Falkenbergs VBK</v>
      </c>
      <c r="I59" s="83" t="s">
        <v>786</v>
      </c>
    </row>
    <row r="60" spans="3:9" ht="12.75">
      <c r="C60" s="36"/>
      <c r="D60" s="36"/>
      <c r="E60" s="36"/>
      <c r="F60" s="36"/>
      <c r="I60" s="22"/>
    </row>
    <row r="61" ht="12">
      <c r="I61" s="22"/>
    </row>
    <row r="62" ht="12">
      <c r="I62" s="22"/>
    </row>
    <row r="63" ht="12">
      <c r="I63" s="22"/>
    </row>
    <row r="64" ht="12">
      <c r="I64" s="22"/>
    </row>
    <row r="65" spans="4:9" ht="16.5">
      <c r="D65" s="115" t="s">
        <v>823</v>
      </c>
      <c r="I65" s="22"/>
    </row>
    <row r="66" ht="12">
      <c r="I66" s="22"/>
    </row>
    <row r="67" ht="12">
      <c r="I67" s="22"/>
    </row>
    <row r="68" spans="1:9" ht="15">
      <c r="A68" s="116" t="s">
        <v>815</v>
      </c>
      <c r="B68" s="116" t="s">
        <v>825</v>
      </c>
      <c r="C68" s="9" t="s">
        <v>775</v>
      </c>
      <c r="D68" s="13"/>
      <c r="E68" s="9" t="s">
        <v>776</v>
      </c>
      <c r="F68" s="13"/>
      <c r="G68" s="9" t="s">
        <v>818</v>
      </c>
      <c r="H68" s="13"/>
      <c r="I68" s="117" t="s">
        <v>819</v>
      </c>
    </row>
    <row r="69" spans="1:9" ht="15">
      <c r="A69" s="130"/>
      <c r="B69" s="129"/>
      <c r="C69" s="130"/>
      <c r="D69" s="20"/>
      <c r="E69" s="130"/>
      <c r="F69" s="20"/>
      <c r="G69" s="130"/>
      <c r="H69" s="20"/>
      <c r="I69" s="151"/>
    </row>
    <row r="70" spans="1:9" ht="12.75">
      <c r="A70" s="125" t="s">
        <v>777</v>
      </c>
      <c r="B70" s="7"/>
      <c r="C70" t="str">
        <f>C42</f>
        <v>GVK96 - 1</v>
      </c>
      <c r="E70" t="str">
        <f>C51</f>
        <v>Gislaved VK 97-1</v>
      </c>
      <c r="H70" s="12"/>
      <c r="I70" s="22" t="s">
        <v>878</v>
      </c>
    </row>
    <row r="71" spans="1:9" ht="15">
      <c r="A71" s="125"/>
      <c r="B71" s="152"/>
      <c r="C71" s="17"/>
      <c r="D71" s="17"/>
      <c r="E71" s="17"/>
      <c r="F71" s="17"/>
      <c r="G71" s="17"/>
      <c r="H71" s="12"/>
      <c r="I71" s="22"/>
    </row>
    <row r="72" spans="1:9" ht="15">
      <c r="A72" s="125"/>
      <c r="B72" s="152"/>
      <c r="C72" s="17"/>
      <c r="D72" s="17"/>
      <c r="E72" s="17"/>
      <c r="F72" s="17"/>
      <c r="G72" s="17"/>
      <c r="H72" s="12"/>
      <c r="I72" s="22"/>
    </row>
    <row r="73" spans="1:9" ht="15">
      <c r="A73" s="125" t="s">
        <v>778</v>
      </c>
      <c r="B73" s="152"/>
      <c r="C73" s="17" t="str">
        <f>C59</f>
        <v>VK Veddige Blå</v>
      </c>
      <c r="D73" s="17"/>
      <c r="E73" s="17" t="str">
        <f>C38</f>
        <v>GVK96 - 2</v>
      </c>
      <c r="F73" s="17"/>
      <c r="G73" s="17"/>
      <c r="H73" s="12"/>
      <c r="I73" s="22" t="s">
        <v>876</v>
      </c>
    </row>
    <row r="74" spans="1:9" ht="15">
      <c r="A74" s="152"/>
      <c r="B74" s="152"/>
      <c r="C74" s="17"/>
      <c r="D74" s="17"/>
      <c r="E74" s="17"/>
      <c r="F74" s="17"/>
      <c r="G74" s="17"/>
      <c r="H74" s="12"/>
      <c r="I74" s="22"/>
    </row>
    <row r="75" spans="1:9" ht="12">
      <c r="A75" s="289" t="s">
        <v>250</v>
      </c>
      <c r="B75" s="289"/>
      <c r="C75" s="289"/>
      <c r="D75" s="289"/>
      <c r="E75" s="289"/>
      <c r="F75" s="289"/>
      <c r="G75" s="17"/>
      <c r="H75" s="12"/>
      <c r="I75" s="22"/>
    </row>
    <row r="76" spans="1:9" ht="15">
      <c r="A76" s="125" t="s">
        <v>251</v>
      </c>
      <c r="B76" s="152"/>
      <c r="C76" s="17" t="s">
        <v>448</v>
      </c>
      <c r="D76" s="17"/>
      <c r="E76" s="17" t="s">
        <v>729</v>
      </c>
      <c r="F76" s="17"/>
      <c r="G76" s="17"/>
      <c r="H76" s="12"/>
      <c r="I76" s="143" t="s">
        <v>829</v>
      </c>
    </row>
    <row r="77" spans="1:9" ht="15">
      <c r="A77" s="125"/>
      <c r="B77" s="152"/>
      <c r="C77" s="17" t="s">
        <v>685</v>
      </c>
      <c r="D77" s="17"/>
      <c r="E77" s="17" t="s">
        <v>682</v>
      </c>
      <c r="F77" s="17"/>
      <c r="G77" s="17"/>
      <c r="H77" s="12"/>
      <c r="I77" s="22"/>
    </row>
    <row r="78" spans="1:9" ht="15">
      <c r="A78" s="125"/>
      <c r="B78" s="152"/>
      <c r="C78" s="17"/>
      <c r="D78" s="17"/>
      <c r="E78" s="17"/>
      <c r="F78" s="17"/>
      <c r="G78" s="17"/>
      <c r="H78" s="12"/>
      <c r="I78" s="22"/>
    </row>
    <row r="79" spans="1:9" ht="15">
      <c r="A79" s="125" t="s">
        <v>252</v>
      </c>
      <c r="B79" s="152"/>
      <c r="C79" s="17" t="s">
        <v>762</v>
      </c>
      <c r="D79" s="17"/>
      <c r="E79" s="17" t="s">
        <v>440</v>
      </c>
      <c r="F79" s="17"/>
      <c r="G79" s="17"/>
      <c r="H79" s="12"/>
      <c r="I79" s="143" t="s">
        <v>829</v>
      </c>
    </row>
    <row r="80" spans="1:9" ht="15">
      <c r="A80" s="125"/>
      <c r="B80" s="152"/>
      <c r="C80" s="17" t="s">
        <v>681</v>
      </c>
      <c r="D80" s="17"/>
      <c r="E80" s="17" t="s">
        <v>249</v>
      </c>
      <c r="F80" s="17"/>
      <c r="G80" s="17"/>
      <c r="H80" s="12"/>
      <c r="I80" s="22"/>
    </row>
    <row r="81" spans="1:9" ht="15">
      <c r="A81" s="125"/>
      <c r="B81" s="152"/>
      <c r="C81" s="17"/>
      <c r="D81" s="17"/>
      <c r="E81" s="17"/>
      <c r="F81" s="17"/>
      <c r="G81" s="17"/>
      <c r="H81" s="12"/>
      <c r="I81" s="22"/>
    </row>
    <row r="82" spans="1:9" ht="15">
      <c r="A82" s="125" t="s">
        <v>780</v>
      </c>
      <c r="B82" s="152"/>
      <c r="C82" s="17" t="str">
        <f>E70</f>
        <v>Gislaved VK 97-1</v>
      </c>
      <c r="D82" s="17"/>
      <c r="E82" s="17" t="str">
        <f>E73</f>
        <v>GVK96 - 2</v>
      </c>
      <c r="F82" s="17"/>
      <c r="G82" s="17"/>
      <c r="H82" s="12"/>
      <c r="I82" s="143" t="s">
        <v>878</v>
      </c>
    </row>
    <row r="83" spans="1:9" ht="15">
      <c r="A83" s="125"/>
      <c r="B83" s="152"/>
      <c r="C83" s="17"/>
      <c r="D83" s="17"/>
      <c r="E83" s="17"/>
      <c r="F83" s="17"/>
      <c r="G83" s="17"/>
      <c r="H83" s="12"/>
      <c r="I83" s="22"/>
    </row>
    <row r="84" spans="1:14" ht="15">
      <c r="A84" s="125"/>
      <c r="B84" s="152"/>
      <c r="C84" s="17"/>
      <c r="D84" s="17"/>
      <c r="E84" s="17"/>
      <c r="F84" s="17"/>
      <c r="G84" s="17"/>
      <c r="H84" s="12"/>
      <c r="I84" s="22"/>
      <c r="N84" s="11"/>
    </row>
    <row r="85" spans="1:9" ht="15">
      <c r="A85" s="125" t="s">
        <v>612</v>
      </c>
      <c r="B85" s="152"/>
      <c r="C85" s="17" t="str">
        <f>C70</f>
        <v>GVK96 - 1</v>
      </c>
      <c r="D85" s="17"/>
      <c r="E85" s="17" t="str">
        <f>C73</f>
        <v>VK Veddige Blå</v>
      </c>
      <c r="F85" s="17"/>
      <c r="G85" s="17"/>
      <c r="H85" s="12"/>
      <c r="I85" s="22" t="s">
        <v>876</v>
      </c>
    </row>
    <row r="88" spans="1:4" s="148" customFormat="1" ht="15.75">
      <c r="A88" s="150" t="s">
        <v>821</v>
      </c>
      <c r="D88" s="150" t="s">
        <v>757</v>
      </c>
    </row>
    <row r="90" spans="1:4" ht="15">
      <c r="A90" s="11">
        <v>1</v>
      </c>
      <c r="B90" t="str">
        <f>C85</f>
        <v>GVK96 - 1</v>
      </c>
      <c r="D90" s="140">
        <v>8</v>
      </c>
    </row>
    <row r="91" ht="15">
      <c r="D91" s="140"/>
    </row>
    <row r="92" spans="1:4" ht="15">
      <c r="A92" s="11">
        <v>2</v>
      </c>
      <c r="B92" t="str">
        <f>E85</f>
        <v>VK Veddige Blå</v>
      </c>
      <c r="D92" s="140">
        <v>6</v>
      </c>
    </row>
    <row r="93" ht="15">
      <c r="D93" s="140"/>
    </row>
    <row r="94" spans="1:4" ht="15">
      <c r="A94" s="11">
        <v>3</v>
      </c>
      <c r="B94" s="20" t="s">
        <v>582</v>
      </c>
      <c r="D94" s="140">
        <v>5</v>
      </c>
    </row>
    <row r="95" ht="15">
      <c r="D95" s="140"/>
    </row>
    <row r="96" spans="1:4" ht="15">
      <c r="A96" s="11">
        <v>4</v>
      </c>
      <c r="B96" t="str">
        <f>E82</f>
        <v>GVK96 - 2</v>
      </c>
      <c r="D96" s="140">
        <v>4</v>
      </c>
    </row>
    <row r="97" ht="15">
      <c r="D97" s="140"/>
    </row>
    <row r="98" spans="1:5" ht="15">
      <c r="A98" s="287" t="s">
        <v>253</v>
      </c>
      <c r="B98" s="180" t="s">
        <v>762</v>
      </c>
      <c r="C98" s="180" t="s">
        <v>586</v>
      </c>
      <c r="D98" s="140">
        <v>3</v>
      </c>
      <c r="E98" s="180"/>
    </row>
    <row r="99" spans="1:5" ht="15">
      <c r="A99" s="180"/>
      <c r="B99" s="180"/>
      <c r="C99" s="180"/>
      <c r="D99" s="140"/>
      <c r="E99" s="180"/>
    </row>
    <row r="100" spans="1:5" ht="15">
      <c r="A100" s="288" t="s">
        <v>251</v>
      </c>
      <c r="B100" s="180" t="s">
        <v>729</v>
      </c>
      <c r="C100" s="180" t="s">
        <v>448</v>
      </c>
      <c r="D100" s="140">
        <v>2</v>
      </c>
      <c r="E100" s="180"/>
    </row>
    <row r="102" ht="15">
      <c r="A102" s="11"/>
    </row>
    <row r="104" ht="15">
      <c r="A104" s="11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J16" sqref="J16"/>
    </sheetView>
  </sheetViews>
  <sheetFormatPr defaultColWidth="8.8515625" defaultRowHeight="12.75"/>
  <sheetData>
    <row r="1" spans="1:9" s="34" customFormat="1" ht="18">
      <c r="A1" s="33" t="s">
        <v>262</v>
      </c>
      <c r="I1" s="35"/>
    </row>
    <row r="2" ht="12">
      <c r="I2" s="22"/>
    </row>
    <row r="3" ht="12">
      <c r="I3" s="22"/>
    </row>
    <row r="4" ht="12">
      <c r="I4" s="22"/>
    </row>
    <row r="5" spans="3:9" ht="16.5">
      <c r="C5" s="1"/>
      <c r="D5" s="8" t="s">
        <v>607</v>
      </c>
      <c r="F5" s="1"/>
      <c r="I5" s="22"/>
    </row>
    <row r="6" spans="3:9" ht="16.5">
      <c r="C6" s="1"/>
      <c r="F6" s="1"/>
      <c r="I6" s="22"/>
    </row>
    <row r="7" spans="3:9" ht="16.5">
      <c r="C7" s="2"/>
      <c r="D7" s="36" t="s">
        <v>727</v>
      </c>
      <c r="E7" s="36"/>
      <c r="F7" s="2"/>
      <c r="I7" s="22"/>
    </row>
    <row r="8" spans="3:9" ht="16.5">
      <c r="C8" s="2"/>
      <c r="D8" s="36" t="s">
        <v>254</v>
      </c>
      <c r="E8" s="36"/>
      <c r="F8" s="2"/>
      <c r="I8" s="22"/>
    </row>
    <row r="9" spans="3:9" ht="16.5">
      <c r="C9" s="2"/>
      <c r="D9" s="36" t="s">
        <v>255</v>
      </c>
      <c r="E9" s="36"/>
      <c r="F9" s="2"/>
      <c r="I9" s="22"/>
    </row>
    <row r="10" spans="2:9" ht="16.5">
      <c r="B10" s="2"/>
      <c r="C10" s="2"/>
      <c r="D10" s="36" t="s">
        <v>256</v>
      </c>
      <c r="E10" s="36"/>
      <c r="I10" s="22"/>
    </row>
    <row r="11" spans="2:9" ht="16.5">
      <c r="B11" s="2"/>
      <c r="C11" s="2"/>
      <c r="D11" s="2"/>
      <c r="I11" s="22"/>
    </row>
    <row r="12" spans="2:9" ht="16.5">
      <c r="B12" s="2"/>
      <c r="C12" s="2"/>
      <c r="D12" s="2"/>
      <c r="I12" s="22"/>
    </row>
    <row r="13" spans="2:9" ht="16.5">
      <c r="B13" s="2"/>
      <c r="C13" s="2"/>
      <c r="D13" s="2"/>
      <c r="I13" s="22"/>
    </row>
    <row r="14" spans="2:9" ht="21">
      <c r="B14" s="2"/>
      <c r="D14" s="172"/>
      <c r="F14" s="2"/>
      <c r="I14" s="22"/>
    </row>
    <row r="15" ht="12">
      <c r="I15" s="22"/>
    </row>
    <row r="16" ht="12">
      <c r="I16" s="22"/>
    </row>
    <row r="17" spans="3:9" ht="16.5">
      <c r="C17" s="8" t="s">
        <v>478</v>
      </c>
      <c r="I17" s="22"/>
    </row>
    <row r="18" ht="12">
      <c r="I18" s="22"/>
    </row>
    <row r="19" spans="3:9" ht="12.75">
      <c r="C19" s="291" t="str">
        <f>D7</f>
        <v>Värnamo Volley</v>
      </c>
      <c r="D19" s="36"/>
      <c r="I19" s="22"/>
    </row>
    <row r="20" spans="3:9" ht="12.75">
      <c r="C20" s="36" t="str">
        <f>D8</f>
        <v>Hestra SSK</v>
      </c>
      <c r="D20" s="36"/>
      <c r="I20" s="22"/>
    </row>
    <row r="21" spans="3:9" ht="12.75">
      <c r="C21" s="36" t="str">
        <f>D9</f>
        <v>Ljungby Volley 1</v>
      </c>
      <c r="D21" s="36"/>
      <c r="I21" s="22"/>
    </row>
    <row r="22" spans="3:9" ht="12.75">
      <c r="C22" s="36" t="str">
        <f>D10</f>
        <v>Ljungby Volley 2</v>
      </c>
      <c r="D22" s="36"/>
      <c r="I22" s="22"/>
    </row>
    <row r="23" spans="3:9" ht="12.75">
      <c r="C23" s="36"/>
      <c r="D23" s="39"/>
      <c r="I23" s="22"/>
    </row>
    <row r="24" spans="1:9" ht="16.5">
      <c r="A24" s="8"/>
      <c r="I24" s="22"/>
    </row>
    <row r="25" spans="4:9" ht="16.5">
      <c r="D25" s="115" t="s">
        <v>479</v>
      </c>
      <c r="I25" s="22"/>
    </row>
    <row r="26" ht="12">
      <c r="I26" s="22"/>
    </row>
    <row r="27" spans="1:9" ht="15">
      <c r="A27" s="116" t="s">
        <v>815</v>
      </c>
      <c r="B27" s="116" t="s">
        <v>825</v>
      </c>
      <c r="C27" s="9" t="s">
        <v>775</v>
      </c>
      <c r="D27" s="13"/>
      <c r="E27" s="9" t="s">
        <v>776</v>
      </c>
      <c r="F27" s="13"/>
      <c r="G27" s="9" t="s">
        <v>818</v>
      </c>
      <c r="H27" s="13"/>
      <c r="I27" s="117" t="s">
        <v>819</v>
      </c>
    </row>
    <row r="28" spans="1:9" ht="12">
      <c r="A28" s="20"/>
      <c r="B28" s="144"/>
      <c r="C28" s="20"/>
      <c r="D28" s="20"/>
      <c r="E28" s="20"/>
      <c r="F28" s="20"/>
      <c r="G28" s="20"/>
      <c r="H28" s="20"/>
      <c r="I28" s="143"/>
    </row>
    <row r="29" spans="1:9" ht="12.75">
      <c r="A29" s="144">
        <v>1</v>
      </c>
      <c r="B29" s="144"/>
      <c r="C29" s="36" t="str">
        <f>D7</f>
        <v>Värnamo Volley</v>
      </c>
      <c r="D29" s="36"/>
      <c r="E29" s="36" t="str">
        <f>D10</f>
        <v>Ljungby Volley 2</v>
      </c>
      <c r="F29" s="36"/>
      <c r="G29" s="12" t="str">
        <f>D9</f>
        <v>Ljungby Volley 1</v>
      </c>
      <c r="H29" s="20"/>
      <c r="I29" s="22" t="s">
        <v>876</v>
      </c>
    </row>
    <row r="30" spans="1:9" ht="12.75">
      <c r="A30" s="144"/>
      <c r="B30" s="144"/>
      <c r="C30" s="36"/>
      <c r="D30" s="36"/>
      <c r="E30" s="36"/>
      <c r="F30" s="36"/>
      <c r="G30" s="12"/>
      <c r="H30" s="20"/>
      <c r="I30" s="143"/>
    </row>
    <row r="31" spans="1:9" ht="12.75">
      <c r="A31" s="144">
        <v>2</v>
      </c>
      <c r="B31" s="144"/>
      <c r="C31" s="36" t="str">
        <f>D8</f>
        <v>Hestra SSK</v>
      </c>
      <c r="D31" s="36"/>
      <c r="E31" s="36" t="str">
        <f>D9</f>
        <v>Ljungby Volley 1</v>
      </c>
      <c r="F31" s="36"/>
      <c r="G31" s="12" t="str">
        <f>D10</f>
        <v>Ljungby Volley 2</v>
      </c>
      <c r="H31" s="20"/>
      <c r="I31" s="22" t="s">
        <v>876</v>
      </c>
    </row>
    <row r="32" spans="1:9" ht="12.75">
      <c r="A32" s="144"/>
      <c r="B32" s="144"/>
      <c r="C32" s="36"/>
      <c r="D32" s="36"/>
      <c r="E32" s="36"/>
      <c r="F32" s="36"/>
      <c r="G32" s="12"/>
      <c r="H32" s="20"/>
      <c r="I32" s="143"/>
    </row>
    <row r="33" spans="1:9" ht="12.75">
      <c r="A33" s="144">
        <v>3</v>
      </c>
      <c r="B33" s="144"/>
      <c r="C33" s="36" t="str">
        <f>D9</f>
        <v>Ljungby Volley 1</v>
      </c>
      <c r="D33" s="36"/>
      <c r="E33" s="36" t="str">
        <f>D7</f>
        <v>Värnamo Volley</v>
      </c>
      <c r="F33" s="36"/>
      <c r="G33" s="12" t="str">
        <f>D8</f>
        <v>Hestra SSK</v>
      </c>
      <c r="H33" s="20"/>
      <c r="I33" s="22" t="s">
        <v>875</v>
      </c>
    </row>
    <row r="34" spans="1:9" ht="12.75">
      <c r="A34" s="144"/>
      <c r="B34" s="144"/>
      <c r="C34" s="36"/>
      <c r="D34" s="36"/>
      <c r="E34" s="36"/>
      <c r="F34" s="36"/>
      <c r="G34" s="12"/>
      <c r="H34" s="20"/>
      <c r="I34" s="143"/>
    </row>
    <row r="35" spans="1:9" ht="12.75">
      <c r="A35" s="144">
        <v>4</v>
      </c>
      <c r="B35" s="144"/>
      <c r="C35" s="36" t="str">
        <f>D10</f>
        <v>Ljungby Volley 2</v>
      </c>
      <c r="D35" s="36"/>
      <c r="E35" s="36" t="str">
        <f>D8</f>
        <v>Hestra SSK</v>
      </c>
      <c r="F35" s="36"/>
      <c r="G35" s="12" t="str">
        <f>D9</f>
        <v>Ljungby Volley 1</v>
      </c>
      <c r="H35" s="20"/>
      <c r="I35" s="22" t="s">
        <v>877</v>
      </c>
    </row>
    <row r="36" spans="1:9" ht="12.75">
      <c r="A36" s="144"/>
      <c r="B36" s="144"/>
      <c r="C36" s="36"/>
      <c r="D36" s="36"/>
      <c r="E36" s="36"/>
      <c r="F36" s="36"/>
      <c r="G36" s="12"/>
      <c r="H36" s="20"/>
      <c r="I36" s="143"/>
    </row>
    <row r="37" spans="1:9" ht="12.75">
      <c r="A37" s="144">
        <v>5</v>
      </c>
      <c r="B37" s="144"/>
      <c r="C37" s="36" t="str">
        <f>D9</f>
        <v>Ljungby Volley 1</v>
      </c>
      <c r="D37" s="36"/>
      <c r="E37" s="36" t="str">
        <f>D10</f>
        <v>Ljungby Volley 2</v>
      </c>
      <c r="F37" s="36"/>
      <c r="G37" s="12" t="str">
        <f>D7</f>
        <v>Värnamo Volley</v>
      </c>
      <c r="H37" s="20"/>
      <c r="I37" s="22" t="s">
        <v>875</v>
      </c>
    </row>
    <row r="38" spans="1:9" ht="12.75">
      <c r="A38" s="144"/>
      <c r="B38" s="144"/>
      <c r="C38" s="36"/>
      <c r="D38" s="36"/>
      <c r="E38" s="36"/>
      <c r="F38" s="36"/>
      <c r="G38" s="12"/>
      <c r="H38" s="20"/>
      <c r="I38" s="143"/>
    </row>
    <row r="39" spans="1:9" ht="12.75">
      <c r="A39" s="144">
        <v>6</v>
      </c>
      <c r="B39" s="144"/>
      <c r="C39" s="36" t="str">
        <f>D7</f>
        <v>Värnamo Volley</v>
      </c>
      <c r="D39" s="36"/>
      <c r="E39" s="36" t="str">
        <f>D8</f>
        <v>Hestra SSK</v>
      </c>
      <c r="F39" s="36"/>
      <c r="G39" s="12" t="str">
        <f>D10</f>
        <v>Ljungby Volley 2</v>
      </c>
      <c r="H39" s="20"/>
      <c r="I39" s="22" t="s">
        <v>876</v>
      </c>
    </row>
    <row r="40" spans="2:9" ht="12">
      <c r="B40" s="7"/>
      <c r="I40" s="22"/>
    </row>
    <row r="41" spans="2:9" ht="12">
      <c r="B41" s="7"/>
      <c r="I41" s="22"/>
    </row>
    <row r="42" spans="2:9" ht="16.5">
      <c r="B42" s="7"/>
      <c r="D42" s="115" t="s">
        <v>236</v>
      </c>
      <c r="I42" s="22"/>
    </row>
    <row r="43" spans="2:9" ht="12">
      <c r="B43" s="7"/>
      <c r="I43" s="22"/>
    </row>
    <row r="44" spans="1:9" ht="15">
      <c r="A44" s="116" t="s">
        <v>815</v>
      </c>
      <c r="B44" s="116" t="s">
        <v>825</v>
      </c>
      <c r="C44" s="9" t="s">
        <v>775</v>
      </c>
      <c r="D44" s="13"/>
      <c r="E44" s="9" t="s">
        <v>776</v>
      </c>
      <c r="F44" s="13"/>
      <c r="G44" s="9" t="s">
        <v>818</v>
      </c>
      <c r="H44" s="13"/>
      <c r="I44" s="117" t="s">
        <v>819</v>
      </c>
    </row>
    <row r="45" spans="2:9" ht="12">
      <c r="B45" s="7"/>
      <c r="I45" s="22"/>
    </row>
    <row r="46" spans="1:9" ht="15">
      <c r="A46" s="152" t="s">
        <v>780</v>
      </c>
      <c r="B46" s="152"/>
      <c r="C46" s="17" t="s">
        <v>255</v>
      </c>
      <c r="D46" s="17"/>
      <c r="E46" s="17" t="s">
        <v>256</v>
      </c>
      <c r="F46" s="17"/>
      <c r="G46" s="17"/>
      <c r="H46" s="12"/>
      <c r="I46" s="83" t="s">
        <v>876</v>
      </c>
    </row>
    <row r="47" spans="1:9" ht="15">
      <c r="A47" s="152"/>
      <c r="B47" s="152"/>
      <c r="C47" s="17" t="s">
        <v>237</v>
      </c>
      <c r="D47" s="17"/>
      <c r="E47" s="17" t="s">
        <v>238</v>
      </c>
      <c r="F47" s="17"/>
      <c r="G47" s="17" t="s">
        <v>241</v>
      </c>
      <c r="H47" s="12"/>
      <c r="I47" s="83"/>
    </row>
    <row r="48" spans="1:9" ht="15">
      <c r="A48" s="152"/>
      <c r="B48" s="152"/>
      <c r="C48" s="17"/>
      <c r="D48" s="17"/>
      <c r="E48" s="17"/>
      <c r="F48" s="17"/>
      <c r="G48" s="17"/>
      <c r="H48" s="12"/>
      <c r="I48" s="83"/>
    </row>
    <row r="49" spans="1:9" ht="15">
      <c r="A49" s="152" t="s">
        <v>612</v>
      </c>
      <c r="B49" s="152"/>
      <c r="C49" s="17" t="s">
        <v>762</v>
      </c>
      <c r="D49" s="17"/>
      <c r="E49" s="17" t="s">
        <v>499</v>
      </c>
      <c r="F49" s="17"/>
      <c r="G49" s="17"/>
      <c r="H49" s="12"/>
      <c r="I49" s="83" t="s">
        <v>876</v>
      </c>
    </row>
    <row r="50" spans="2:9" ht="15">
      <c r="B50" s="152"/>
      <c r="C50" s="17" t="s">
        <v>257</v>
      </c>
      <c r="D50" s="17"/>
      <c r="E50" s="17" t="s">
        <v>258</v>
      </c>
      <c r="F50" s="17"/>
      <c r="G50" s="17" t="s">
        <v>259</v>
      </c>
      <c r="H50" s="12"/>
      <c r="I50" s="22"/>
    </row>
    <row r="51" ht="12">
      <c r="I51" s="22"/>
    </row>
    <row r="52" ht="12">
      <c r="I52" s="22"/>
    </row>
    <row r="53" spans="3:9" ht="16.5">
      <c r="C53" s="8" t="s">
        <v>821</v>
      </c>
      <c r="F53" s="8" t="s">
        <v>757</v>
      </c>
      <c r="I53" s="22"/>
    </row>
    <row r="54" ht="12">
      <c r="I54" s="22"/>
    </row>
    <row r="55" spans="3:9" ht="15">
      <c r="C55" s="11">
        <v>1</v>
      </c>
      <c r="D55" s="3" t="s">
        <v>762</v>
      </c>
      <c r="E55" s="290"/>
      <c r="F55" s="140">
        <v>6</v>
      </c>
      <c r="I55" s="22"/>
    </row>
    <row r="56" spans="3:9" ht="15">
      <c r="C56" s="11"/>
      <c r="D56" s="3"/>
      <c r="F56" s="140"/>
      <c r="I56" s="22"/>
    </row>
    <row r="57" spans="3:9" ht="15">
      <c r="C57" s="11">
        <v>2</v>
      </c>
      <c r="D57" s="3" t="s">
        <v>499</v>
      </c>
      <c r="F57" s="140">
        <v>4</v>
      </c>
      <c r="I57" s="22"/>
    </row>
    <row r="58" spans="3:9" ht="15">
      <c r="C58" s="11"/>
      <c r="D58" s="3"/>
      <c r="F58" s="140"/>
      <c r="I58" s="22"/>
    </row>
    <row r="59" spans="3:9" ht="15">
      <c r="C59" s="11">
        <v>3</v>
      </c>
      <c r="D59" s="3" t="s">
        <v>260</v>
      </c>
      <c r="F59" s="140">
        <v>3</v>
      </c>
      <c r="I59" s="22"/>
    </row>
    <row r="60" spans="3:9" ht="15">
      <c r="C60" s="11"/>
      <c r="D60" s="3"/>
      <c r="F60" s="140"/>
      <c r="I60" s="22"/>
    </row>
    <row r="61" spans="3:9" ht="15">
      <c r="C61" s="11">
        <v>4</v>
      </c>
      <c r="D61" s="3" t="s">
        <v>261</v>
      </c>
      <c r="F61" s="140">
        <v>2</v>
      </c>
      <c r="I61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3">
      <selection activeCell="K54" sqref="K54"/>
    </sheetView>
  </sheetViews>
  <sheetFormatPr defaultColWidth="8.8515625" defaultRowHeight="12.75"/>
  <sheetData>
    <row r="1" spans="1:9" ht="18">
      <c r="A1" s="33" t="s">
        <v>782</v>
      </c>
      <c r="B1" s="34"/>
      <c r="C1" s="34"/>
      <c r="D1" s="34"/>
      <c r="E1" s="34"/>
      <c r="F1" s="34"/>
      <c r="I1" s="22"/>
    </row>
    <row r="2" spans="1:9" ht="27.75">
      <c r="A2" s="7"/>
      <c r="D2" s="113"/>
      <c r="I2" s="22"/>
    </row>
    <row r="3" spans="1:9" ht="27.75">
      <c r="A3" s="7"/>
      <c r="D3" s="113"/>
      <c r="I3" s="22"/>
    </row>
    <row r="4" spans="1:9" ht="27.75">
      <c r="A4" s="7"/>
      <c r="D4" s="113"/>
      <c r="I4" s="22"/>
    </row>
    <row r="5" spans="1:9" ht="16.5">
      <c r="A5" s="7"/>
      <c r="D5" s="8" t="s">
        <v>829</v>
      </c>
      <c r="I5" s="22"/>
    </row>
    <row r="6" spans="1:9" ht="16.5">
      <c r="A6" s="7"/>
      <c r="D6" s="8"/>
      <c r="I6" s="22"/>
    </row>
    <row r="7" spans="1:9" s="10" customFormat="1" ht="15.75" customHeight="1">
      <c r="A7" s="14"/>
      <c r="D7" s="36" t="s">
        <v>773</v>
      </c>
      <c r="E7" s="36"/>
      <c r="I7" s="21"/>
    </row>
    <row r="8" spans="1:9" s="10" customFormat="1" ht="15.75" customHeight="1">
      <c r="A8" s="14"/>
      <c r="D8" s="36" t="s">
        <v>771</v>
      </c>
      <c r="E8" s="36"/>
      <c r="I8" s="21"/>
    </row>
    <row r="9" spans="1:9" s="10" customFormat="1" ht="15.75" customHeight="1">
      <c r="A9" s="14"/>
      <c r="D9" s="36" t="s">
        <v>770</v>
      </c>
      <c r="E9" s="36"/>
      <c r="I9" s="21"/>
    </row>
    <row r="10" spans="1:9" s="10" customFormat="1" ht="15.75" customHeight="1">
      <c r="A10" s="14"/>
      <c r="D10" s="36" t="s">
        <v>772</v>
      </c>
      <c r="E10" s="36"/>
      <c r="I10" s="21"/>
    </row>
    <row r="11" spans="1:9" s="10" customFormat="1" ht="15.75" customHeight="1">
      <c r="A11" s="14"/>
      <c r="D11" s="36" t="s">
        <v>620</v>
      </c>
      <c r="E11" s="36"/>
      <c r="I11" s="21"/>
    </row>
    <row r="12" spans="1:9" s="10" customFormat="1" ht="15.75" customHeight="1">
      <c r="A12" s="14"/>
      <c r="D12" s="36" t="s">
        <v>774</v>
      </c>
      <c r="E12" s="36"/>
      <c r="I12" s="21"/>
    </row>
    <row r="13" spans="1:9" s="10" customFormat="1" ht="15.75" customHeight="1">
      <c r="A13" s="14"/>
      <c r="I13" s="21"/>
    </row>
    <row r="14" spans="1:9" ht="22.5">
      <c r="A14" s="7"/>
      <c r="C14" s="114"/>
      <c r="D14" s="3"/>
      <c r="I14" s="22"/>
    </row>
    <row r="15" spans="1:9" ht="22.5">
      <c r="A15" s="7"/>
      <c r="C15" s="114"/>
      <c r="D15" s="3"/>
      <c r="I15" s="22"/>
    </row>
    <row r="16" spans="1:9" ht="16.5">
      <c r="A16" s="7"/>
      <c r="C16" s="1" t="s">
        <v>812</v>
      </c>
      <c r="F16" s="1" t="s">
        <v>813</v>
      </c>
      <c r="I16" s="22"/>
    </row>
    <row r="17" spans="1:9" ht="16.5">
      <c r="A17" s="7"/>
      <c r="C17" s="1"/>
      <c r="F17" s="1"/>
      <c r="I17" s="22"/>
    </row>
    <row r="18" spans="1:9" s="36" customFormat="1" ht="12.75">
      <c r="A18" s="98"/>
      <c r="C18" s="36" t="str">
        <f>D7</f>
        <v>Falkenberg vit</v>
      </c>
      <c r="F18" s="36" t="str">
        <f>D8</f>
        <v>Falkenberg blå</v>
      </c>
      <c r="I18" s="123"/>
    </row>
    <row r="19" spans="1:9" s="36" customFormat="1" ht="12.75">
      <c r="A19" s="98"/>
      <c r="C19" s="36" t="str">
        <f>D10</f>
        <v>Vindrarp 1</v>
      </c>
      <c r="F19" s="36" t="str">
        <f>D9</f>
        <v>Falkenberg röd</v>
      </c>
      <c r="I19" s="123"/>
    </row>
    <row r="20" spans="1:9" s="36" customFormat="1" ht="12.75">
      <c r="A20" s="98"/>
      <c r="C20" s="36" t="str">
        <f>D11</f>
        <v>Hylte Svart</v>
      </c>
      <c r="F20" s="36" t="str">
        <f>D12</f>
        <v>Vindrarp 2</v>
      </c>
      <c r="I20" s="123"/>
    </row>
    <row r="21" spans="1:9" ht="16.5">
      <c r="A21" s="7"/>
      <c r="B21" s="2"/>
      <c r="C21" s="2"/>
      <c r="I21" s="22"/>
    </row>
    <row r="22" spans="1:9" ht="16.5">
      <c r="A22" s="7"/>
      <c r="B22" s="2"/>
      <c r="F22" s="2"/>
      <c r="I22" s="22"/>
    </row>
    <row r="23" spans="1:9" ht="12">
      <c r="A23" s="7"/>
      <c r="I23" s="22"/>
    </row>
    <row r="24" spans="1:9" ht="12">
      <c r="A24" s="7"/>
      <c r="I24" s="22"/>
    </row>
    <row r="25" spans="1:9" ht="16.5">
      <c r="A25" s="7"/>
      <c r="D25" s="1" t="s">
        <v>814</v>
      </c>
      <c r="I25" s="22"/>
    </row>
    <row r="26" spans="1:9" ht="16.5">
      <c r="A26" s="115"/>
      <c r="I26" s="22"/>
    </row>
    <row r="27" spans="1:9" ht="16.5">
      <c r="A27" s="7"/>
      <c r="B27" s="115" t="s">
        <v>812</v>
      </c>
      <c r="C27" s="3"/>
      <c r="I27" s="22"/>
    </row>
    <row r="28" spans="1:9" ht="12">
      <c r="A28" s="7"/>
      <c r="I28" s="22"/>
    </row>
    <row r="29" spans="1:8" ht="15">
      <c r="A29" s="116" t="s">
        <v>815</v>
      </c>
      <c r="B29" s="116" t="s">
        <v>825</v>
      </c>
      <c r="C29" s="9" t="s">
        <v>775</v>
      </c>
      <c r="D29" s="13"/>
      <c r="E29" s="9" t="s">
        <v>776</v>
      </c>
      <c r="F29" s="13"/>
      <c r="G29" s="9"/>
      <c r="H29" s="117" t="s">
        <v>819</v>
      </c>
    </row>
    <row r="30" spans="1:8" ht="12">
      <c r="A30" s="118"/>
      <c r="B30" s="118"/>
      <c r="C30" s="119"/>
      <c r="D30" s="119"/>
      <c r="E30" s="119"/>
      <c r="F30" s="119"/>
      <c r="G30" s="119"/>
      <c r="H30" s="120"/>
    </row>
    <row r="31" spans="1:8" ht="12.75">
      <c r="A31" s="118">
        <v>1</v>
      </c>
      <c r="B31" s="118">
        <v>4</v>
      </c>
      <c r="C31" s="36" t="str">
        <f>D11</f>
        <v>Hylte Svart</v>
      </c>
      <c r="D31" s="36"/>
      <c r="E31" s="36" t="str">
        <f>D7</f>
        <v>Falkenberg vit</v>
      </c>
      <c r="F31" s="36"/>
      <c r="G31" s="12"/>
      <c r="H31" s="83" t="s">
        <v>878</v>
      </c>
    </row>
    <row r="32" spans="1:8" ht="12.75">
      <c r="A32" s="118"/>
      <c r="B32" s="118"/>
      <c r="C32" s="36"/>
      <c r="D32" s="36"/>
      <c r="E32" s="36"/>
      <c r="F32" s="36"/>
      <c r="G32" s="12"/>
      <c r="H32" s="83"/>
    </row>
    <row r="33" spans="1:8" ht="12.75">
      <c r="A33" s="118">
        <v>3</v>
      </c>
      <c r="B33" s="118">
        <v>4</v>
      </c>
      <c r="C33" s="36" t="str">
        <f>D10</f>
        <v>Vindrarp 1</v>
      </c>
      <c r="D33" s="36"/>
      <c r="E33" s="36" t="str">
        <f>D11</f>
        <v>Hylte Svart</v>
      </c>
      <c r="F33" s="36"/>
      <c r="G33" s="12"/>
      <c r="H33" s="83" t="s">
        <v>876</v>
      </c>
    </row>
    <row r="34" spans="1:8" ht="12.75">
      <c r="A34" s="118"/>
      <c r="B34" s="118"/>
      <c r="C34" s="36"/>
      <c r="D34" s="36"/>
      <c r="E34" s="36"/>
      <c r="F34" s="36"/>
      <c r="G34" s="12"/>
      <c r="H34" s="83"/>
    </row>
    <row r="35" spans="1:8" ht="12.75">
      <c r="A35" s="118">
        <v>5</v>
      </c>
      <c r="B35" s="118">
        <v>4</v>
      </c>
      <c r="C35" s="36" t="str">
        <f>D7</f>
        <v>Falkenberg vit</v>
      </c>
      <c r="D35" s="36"/>
      <c r="E35" s="36" t="str">
        <f>D10</f>
        <v>Vindrarp 1</v>
      </c>
      <c r="F35" s="36"/>
      <c r="G35" s="12"/>
      <c r="H35" s="83" t="s">
        <v>875</v>
      </c>
    </row>
    <row r="36" spans="1:8" ht="15">
      <c r="A36" s="118"/>
      <c r="B36" s="118"/>
      <c r="C36" s="10"/>
      <c r="D36" s="10"/>
      <c r="E36" s="10"/>
      <c r="F36" s="119"/>
      <c r="G36" s="119"/>
      <c r="H36" s="120"/>
    </row>
    <row r="37" spans="1:8" ht="12">
      <c r="A37" s="7"/>
      <c r="B37" s="7"/>
      <c r="H37" s="22"/>
    </row>
    <row r="38" spans="1:8" ht="16.5">
      <c r="A38" s="7"/>
      <c r="B38" s="115" t="s">
        <v>813</v>
      </c>
      <c r="C38" s="3"/>
      <c r="H38" s="22"/>
    </row>
    <row r="39" spans="1:8" ht="12">
      <c r="A39" s="7"/>
      <c r="B39" s="7"/>
      <c r="H39" s="22"/>
    </row>
    <row r="40" spans="1:8" ht="15">
      <c r="A40" s="116" t="s">
        <v>815</v>
      </c>
      <c r="B40" s="116" t="s">
        <v>825</v>
      </c>
      <c r="C40" s="9" t="s">
        <v>775</v>
      </c>
      <c r="D40" s="13"/>
      <c r="E40" s="9" t="s">
        <v>776</v>
      </c>
      <c r="F40" s="13"/>
      <c r="G40" s="9"/>
      <c r="H40" s="117" t="s">
        <v>819</v>
      </c>
    </row>
    <row r="41" spans="1:8" ht="12">
      <c r="A41" s="7"/>
      <c r="B41" s="7"/>
      <c r="H41" s="22"/>
    </row>
    <row r="42" spans="1:8" ht="12.75">
      <c r="A42" s="118">
        <v>2</v>
      </c>
      <c r="B42" s="7">
        <v>4</v>
      </c>
      <c r="C42" s="36" t="str">
        <f>D12</f>
        <v>Vindrarp 2</v>
      </c>
      <c r="D42" s="36"/>
      <c r="E42" s="36" t="str">
        <f>D8</f>
        <v>Falkenberg blå</v>
      </c>
      <c r="F42" s="36"/>
      <c r="G42" s="12"/>
      <c r="H42" s="83" t="s">
        <v>875</v>
      </c>
    </row>
    <row r="43" spans="1:8" ht="12.75">
      <c r="A43" s="118"/>
      <c r="B43" s="7"/>
      <c r="C43" s="36"/>
      <c r="D43" s="36"/>
      <c r="E43" s="36"/>
      <c r="F43" s="36"/>
      <c r="G43" s="12"/>
      <c r="H43" s="83"/>
    </row>
    <row r="44" spans="1:8" ht="12.75">
      <c r="A44" s="118">
        <v>4</v>
      </c>
      <c r="B44" s="7">
        <v>4</v>
      </c>
      <c r="C44" s="36" t="str">
        <f>D9</f>
        <v>Falkenberg röd</v>
      </c>
      <c r="D44" s="36"/>
      <c r="E44" s="36" t="str">
        <f>D12</f>
        <v>Vindrarp 2</v>
      </c>
      <c r="F44" s="36"/>
      <c r="G44" s="12"/>
      <c r="H44" s="83" t="s">
        <v>876</v>
      </c>
    </row>
    <row r="45" spans="1:8" ht="12.75">
      <c r="A45" s="118"/>
      <c r="B45" s="7"/>
      <c r="C45" s="36"/>
      <c r="D45" s="36"/>
      <c r="E45" s="36"/>
      <c r="F45" s="36"/>
      <c r="G45" s="12"/>
      <c r="H45" s="83"/>
    </row>
    <row r="46" spans="1:8" ht="12.75">
      <c r="A46" s="118">
        <v>6</v>
      </c>
      <c r="B46" s="7">
        <v>4</v>
      </c>
      <c r="C46" s="36" t="str">
        <f>D8</f>
        <v>Falkenberg blå</v>
      </c>
      <c r="D46" s="36"/>
      <c r="E46" s="36" t="str">
        <f>D9</f>
        <v>Falkenberg röd</v>
      </c>
      <c r="F46" s="36"/>
      <c r="G46" s="12"/>
      <c r="H46" s="83" t="s">
        <v>875</v>
      </c>
    </row>
    <row r="47" spans="1:8" ht="15">
      <c r="A47" s="118"/>
      <c r="C47" s="10"/>
      <c r="D47" s="10"/>
      <c r="E47" s="10"/>
      <c r="H47" s="22"/>
    </row>
    <row r="48" spans="1:8" ht="15">
      <c r="A48" s="118"/>
      <c r="C48" s="10"/>
      <c r="D48" s="10"/>
      <c r="E48" s="10"/>
      <c r="H48" s="22"/>
    </row>
    <row r="49" spans="1:8" ht="15">
      <c r="A49" s="118"/>
      <c r="C49" s="10"/>
      <c r="D49" s="10"/>
      <c r="E49" s="10"/>
      <c r="H49" s="22"/>
    </row>
    <row r="50" spans="1:8" ht="16.5">
      <c r="A50" s="118"/>
      <c r="C50" s="10"/>
      <c r="D50" s="15" t="s">
        <v>823</v>
      </c>
      <c r="E50" s="10"/>
      <c r="H50" s="22"/>
    </row>
    <row r="51" spans="1:8" ht="16.5">
      <c r="A51" s="118"/>
      <c r="C51" s="10"/>
      <c r="D51" s="15"/>
      <c r="E51" s="10"/>
      <c r="H51" s="22"/>
    </row>
    <row r="52" spans="1:8" ht="15">
      <c r="A52" s="116" t="s">
        <v>815</v>
      </c>
      <c r="B52" s="116" t="s">
        <v>825</v>
      </c>
      <c r="C52" s="9" t="s">
        <v>775</v>
      </c>
      <c r="D52" s="13"/>
      <c r="E52" s="9" t="s">
        <v>776</v>
      </c>
      <c r="F52" s="13"/>
      <c r="G52" s="9"/>
      <c r="H52" s="117" t="s">
        <v>819</v>
      </c>
    </row>
    <row r="53" spans="1:8" ht="16.5">
      <c r="A53" s="118"/>
      <c r="C53" s="10"/>
      <c r="D53" s="15"/>
      <c r="E53" s="10"/>
      <c r="H53" s="22"/>
    </row>
    <row r="54" spans="1:8" ht="12.75">
      <c r="A54" s="125" t="s">
        <v>777</v>
      </c>
      <c r="B54" s="7">
        <v>4</v>
      </c>
      <c r="C54" s="36" t="s">
        <v>772</v>
      </c>
      <c r="D54" s="36"/>
      <c r="E54" s="36" t="s">
        <v>771</v>
      </c>
      <c r="F54" s="36"/>
      <c r="H54" s="83" t="s">
        <v>875</v>
      </c>
    </row>
    <row r="55" spans="1:8" ht="15">
      <c r="A55" s="125"/>
      <c r="B55" s="14"/>
      <c r="C55" s="121"/>
      <c r="D55" s="121"/>
      <c r="E55" s="121"/>
      <c r="F55" s="122"/>
      <c r="G55" s="17"/>
      <c r="H55" s="83"/>
    </row>
    <row r="56" spans="1:8" ht="15">
      <c r="A56" s="125"/>
      <c r="B56" s="14"/>
      <c r="C56" s="121"/>
      <c r="D56" s="121"/>
      <c r="E56" s="121"/>
      <c r="F56" s="122"/>
      <c r="G56" s="17"/>
      <c r="H56" s="83"/>
    </row>
    <row r="57" spans="1:8" ht="15">
      <c r="A57" s="125" t="s">
        <v>778</v>
      </c>
      <c r="B57" s="14">
        <v>4</v>
      </c>
      <c r="C57" s="124" t="s">
        <v>770</v>
      </c>
      <c r="D57" s="124"/>
      <c r="E57" s="124" t="s">
        <v>620</v>
      </c>
      <c r="F57" s="122"/>
      <c r="G57" s="17"/>
      <c r="H57" s="83" t="s">
        <v>876</v>
      </c>
    </row>
    <row r="58" spans="1:8" ht="15">
      <c r="A58" s="125"/>
      <c r="B58" s="14"/>
      <c r="C58" s="121"/>
      <c r="D58" s="121"/>
      <c r="E58" s="121"/>
      <c r="F58" s="122"/>
      <c r="G58" s="17"/>
      <c r="H58" s="83"/>
    </row>
    <row r="59" spans="1:8" ht="15">
      <c r="A59" s="125"/>
      <c r="B59" s="14"/>
      <c r="C59" s="121"/>
      <c r="D59" s="121"/>
      <c r="E59" s="121"/>
      <c r="F59" s="122"/>
      <c r="G59" s="17"/>
      <c r="H59" s="83"/>
    </row>
    <row r="60" spans="1:8" ht="15">
      <c r="A60" s="125" t="s">
        <v>779</v>
      </c>
      <c r="B60" s="14">
        <v>4</v>
      </c>
      <c r="C60" s="124" t="s">
        <v>773</v>
      </c>
      <c r="D60" s="124"/>
      <c r="E60" s="124" t="s">
        <v>774</v>
      </c>
      <c r="F60" s="122"/>
      <c r="G60" s="17"/>
      <c r="H60" s="83" t="s">
        <v>878</v>
      </c>
    </row>
    <row r="61" spans="1:8" ht="15">
      <c r="A61" s="125"/>
      <c r="B61" s="14"/>
      <c r="C61" s="121"/>
      <c r="D61" s="121"/>
      <c r="E61" s="121"/>
      <c r="F61" s="122"/>
      <c r="G61" s="17"/>
      <c r="H61" s="83"/>
    </row>
    <row r="62" spans="1:8" ht="15">
      <c r="A62" s="125"/>
      <c r="B62" s="14"/>
      <c r="C62" s="121"/>
      <c r="D62" s="121"/>
      <c r="E62" s="121"/>
      <c r="F62" s="122"/>
      <c r="G62" s="17"/>
      <c r="H62" s="83"/>
    </row>
    <row r="63" spans="1:8" ht="15">
      <c r="A63" s="125" t="s">
        <v>780</v>
      </c>
      <c r="B63" s="14">
        <v>4</v>
      </c>
      <c r="C63" s="124" t="s">
        <v>772</v>
      </c>
      <c r="D63" s="124"/>
      <c r="E63" s="124" t="s">
        <v>620</v>
      </c>
      <c r="F63" s="122"/>
      <c r="G63" s="17"/>
      <c r="H63" s="83" t="s">
        <v>876</v>
      </c>
    </row>
    <row r="64" spans="1:8" ht="15">
      <c r="A64" s="125"/>
      <c r="B64" s="14"/>
      <c r="C64" s="121"/>
      <c r="D64" s="121"/>
      <c r="E64" s="121"/>
      <c r="F64" s="122"/>
      <c r="G64" s="17"/>
      <c r="H64" s="83"/>
    </row>
    <row r="65" spans="1:8" ht="15">
      <c r="A65" s="125"/>
      <c r="B65" s="14"/>
      <c r="C65" s="121"/>
      <c r="D65" s="121"/>
      <c r="E65" s="121"/>
      <c r="F65" s="122"/>
      <c r="G65" s="17"/>
      <c r="H65" s="83"/>
    </row>
    <row r="66" spans="1:8" ht="15">
      <c r="A66" s="125"/>
      <c r="B66" s="14"/>
      <c r="C66" s="121"/>
      <c r="D66" s="121"/>
      <c r="E66" s="121"/>
      <c r="F66" s="122"/>
      <c r="G66" s="17"/>
      <c r="H66" s="83"/>
    </row>
    <row r="67" spans="1:8" ht="15">
      <c r="A67" s="125" t="s">
        <v>781</v>
      </c>
      <c r="B67" s="14">
        <v>4</v>
      </c>
      <c r="C67" s="124" t="s">
        <v>771</v>
      </c>
      <c r="D67" s="124"/>
      <c r="E67" s="124" t="s">
        <v>770</v>
      </c>
      <c r="F67" s="122"/>
      <c r="G67" s="17"/>
      <c r="H67" s="83" t="s">
        <v>877</v>
      </c>
    </row>
    <row r="68" spans="1:9" ht="15">
      <c r="A68" s="7"/>
      <c r="B68" s="10"/>
      <c r="C68" s="121"/>
      <c r="D68" s="121"/>
      <c r="E68" s="121"/>
      <c r="F68" s="122"/>
      <c r="G68" s="17"/>
      <c r="I68" s="22"/>
    </row>
    <row r="69" spans="1:9" ht="18" customHeight="1">
      <c r="A69" s="7"/>
      <c r="B69" s="24" t="s">
        <v>764</v>
      </c>
      <c r="E69" s="24" t="s">
        <v>757</v>
      </c>
      <c r="I69" s="22"/>
    </row>
    <row r="70" spans="1:9" ht="18" customHeight="1">
      <c r="A70" s="7"/>
      <c r="B70" s="36" t="s">
        <v>765</v>
      </c>
      <c r="C70" s="36"/>
      <c r="E70" s="25">
        <v>9</v>
      </c>
      <c r="I70" s="22"/>
    </row>
    <row r="71" spans="1:9" ht="18" customHeight="1">
      <c r="A71" s="7"/>
      <c r="B71" s="36" t="s">
        <v>766</v>
      </c>
      <c r="C71" s="36"/>
      <c r="E71" s="25">
        <v>7</v>
      </c>
      <c r="I71" s="22"/>
    </row>
    <row r="72" spans="1:9" ht="18" customHeight="1">
      <c r="A72" s="7"/>
      <c r="B72" s="36" t="s">
        <v>767</v>
      </c>
      <c r="C72" s="36"/>
      <c r="E72" s="25">
        <v>6</v>
      </c>
      <c r="I72" s="22"/>
    </row>
    <row r="73" spans="1:9" ht="18" customHeight="1">
      <c r="A73" s="7"/>
      <c r="B73" s="36" t="s">
        <v>625</v>
      </c>
      <c r="C73" s="36"/>
      <c r="E73" s="25">
        <v>5</v>
      </c>
      <c r="I73" s="22"/>
    </row>
    <row r="74" spans="1:9" ht="18" customHeight="1">
      <c r="A74" s="7"/>
      <c r="B74" s="36" t="s">
        <v>768</v>
      </c>
      <c r="C74" s="36"/>
      <c r="E74" s="25">
        <v>4</v>
      </c>
      <c r="I74" s="22"/>
    </row>
    <row r="75" spans="1:9" ht="18" customHeight="1">
      <c r="A75" s="7"/>
      <c r="B75" s="36" t="s">
        <v>769</v>
      </c>
      <c r="C75" s="36"/>
      <c r="E75" s="25">
        <v>2</v>
      </c>
      <c r="I75" s="22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21" sqref="G21"/>
    </sheetView>
  </sheetViews>
  <sheetFormatPr defaultColWidth="8.8515625" defaultRowHeight="12.75"/>
  <cols>
    <col min="3" max="3" width="13.28125" style="0" customWidth="1"/>
  </cols>
  <sheetData>
    <row r="1" spans="1:9" ht="25.5">
      <c r="A1" s="33" t="s">
        <v>270</v>
      </c>
      <c r="B1" s="292"/>
      <c r="C1" s="292"/>
      <c r="E1" s="34"/>
      <c r="F1" s="34"/>
      <c r="G1" s="34"/>
      <c r="H1" s="34"/>
      <c r="I1" s="34"/>
    </row>
    <row r="2" ht="12">
      <c r="A2" s="7"/>
    </row>
    <row r="3" ht="12">
      <c r="A3" s="7"/>
    </row>
    <row r="4" spans="1:9" ht="21" customHeight="1">
      <c r="A4" s="116" t="s">
        <v>815</v>
      </c>
      <c r="B4" s="116" t="s">
        <v>825</v>
      </c>
      <c r="C4" s="9" t="s">
        <v>775</v>
      </c>
      <c r="D4" s="13"/>
      <c r="E4" s="9" t="s">
        <v>776</v>
      </c>
      <c r="F4" s="13"/>
      <c r="G4" s="9" t="s">
        <v>818</v>
      </c>
      <c r="H4" s="13"/>
      <c r="I4" s="117" t="s">
        <v>819</v>
      </c>
    </row>
    <row r="5" spans="1:9" ht="21" customHeight="1">
      <c r="A5" s="152">
        <v>1</v>
      </c>
      <c r="B5" s="152" t="s">
        <v>264</v>
      </c>
      <c r="C5" s="6" t="s">
        <v>265</v>
      </c>
      <c r="D5" s="6" t="s">
        <v>480</v>
      </c>
      <c r="E5" s="6" t="s">
        <v>729</v>
      </c>
      <c r="F5" s="6"/>
      <c r="G5" s="6" t="s">
        <v>898</v>
      </c>
      <c r="H5" s="6"/>
      <c r="I5" s="140" t="s">
        <v>875</v>
      </c>
    </row>
    <row r="6" spans="1:9" ht="21" customHeight="1">
      <c r="A6" s="152">
        <v>2</v>
      </c>
      <c r="B6" s="152" t="s">
        <v>264</v>
      </c>
      <c r="C6" s="6" t="s">
        <v>898</v>
      </c>
      <c r="D6" s="6" t="s">
        <v>480</v>
      </c>
      <c r="E6" s="6" t="s">
        <v>265</v>
      </c>
      <c r="F6" s="6"/>
      <c r="G6" s="6" t="s">
        <v>729</v>
      </c>
      <c r="H6" s="6"/>
      <c r="I6" s="140" t="s">
        <v>876</v>
      </c>
    </row>
    <row r="7" spans="1:9" ht="21" customHeight="1">
      <c r="A7" s="152">
        <v>3</v>
      </c>
      <c r="B7" s="152" t="s">
        <v>264</v>
      </c>
      <c r="C7" s="6" t="s">
        <v>729</v>
      </c>
      <c r="D7" s="6" t="s">
        <v>480</v>
      </c>
      <c r="E7" s="6" t="s">
        <v>898</v>
      </c>
      <c r="F7" s="6"/>
      <c r="G7" s="6" t="s">
        <v>265</v>
      </c>
      <c r="H7" s="6"/>
      <c r="I7" s="140" t="s">
        <v>875</v>
      </c>
    </row>
    <row r="8" spans="1:9" ht="21" customHeight="1">
      <c r="A8" s="152">
        <v>4</v>
      </c>
      <c r="B8" s="152" t="s">
        <v>264</v>
      </c>
      <c r="C8" s="6" t="s">
        <v>265</v>
      </c>
      <c r="D8" s="6" t="s">
        <v>480</v>
      </c>
      <c r="E8" s="6" t="s">
        <v>729</v>
      </c>
      <c r="F8" s="6"/>
      <c r="G8" s="6" t="s">
        <v>898</v>
      </c>
      <c r="H8" s="6"/>
      <c r="I8" s="140" t="s">
        <v>266</v>
      </c>
    </row>
    <row r="9" spans="1:9" ht="21" customHeight="1">
      <c r="A9" s="152">
        <v>5</v>
      </c>
      <c r="B9" s="152" t="s">
        <v>264</v>
      </c>
      <c r="C9" s="6" t="s">
        <v>898</v>
      </c>
      <c r="D9" s="6" t="s">
        <v>480</v>
      </c>
      <c r="E9" s="6" t="s">
        <v>265</v>
      </c>
      <c r="F9" s="6"/>
      <c r="G9" s="6" t="s">
        <v>729</v>
      </c>
      <c r="H9" s="6"/>
      <c r="I9" s="140" t="s">
        <v>267</v>
      </c>
    </row>
    <row r="10" spans="1:9" ht="21" customHeight="1">
      <c r="A10" s="152">
        <v>6</v>
      </c>
      <c r="B10" s="152" t="s">
        <v>264</v>
      </c>
      <c r="C10" s="6" t="s">
        <v>729</v>
      </c>
      <c r="D10" s="6" t="s">
        <v>480</v>
      </c>
      <c r="E10" s="6" t="s">
        <v>898</v>
      </c>
      <c r="F10" s="6"/>
      <c r="G10" s="6" t="s">
        <v>265</v>
      </c>
      <c r="H10" s="6"/>
      <c r="I10" s="140" t="s">
        <v>268</v>
      </c>
    </row>
    <row r="11" spans="1:9" ht="15">
      <c r="A11" s="7"/>
      <c r="I11" s="6"/>
    </row>
    <row r="12" ht="12">
      <c r="A12" s="7"/>
    </row>
    <row r="13" spans="1:4" s="148" customFormat="1" ht="15.75">
      <c r="A13" s="150" t="s">
        <v>821</v>
      </c>
      <c r="D13" s="150" t="s">
        <v>757</v>
      </c>
    </row>
    <row r="15" spans="1:4" ht="15">
      <c r="A15" s="11">
        <v>1</v>
      </c>
      <c r="B15" s="36" t="s">
        <v>898</v>
      </c>
      <c r="C15" s="293"/>
      <c r="D15" s="25">
        <v>4</v>
      </c>
    </row>
    <row r="16" spans="1:4" ht="15">
      <c r="A16" s="11"/>
      <c r="B16" s="36"/>
      <c r="C16" s="36"/>
      <c r="D16" s="25"/>
    </row>
    <row r="17" spans="1:4" ht="15">
      <c r="A17" s="11">
        <v>2</v>
      </c>
      <c r="B17" s="36" t="s">
        <v>729</v>
      </c>
      <c r="C17" s="36"/>
      <c r="D17" s="25">
        <v>2</v>
      </c>
    </row>
    <row r="18" spans="1:3" ht="15">
      <c r="A18" s="11"/>
      <c r="B18" s="36"/>
      <c r="C18" s="36"/>
    </row>
    <row r="19" spans="1:3" ht="15">
      <c r="A19" s="11">
        <v>3</v>
      </c>
      <c r="B19" s="36" t="s">
        <v>269</v>
      </c>
      <c r="C19" s="36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A1">
      <selection activeCell="Y11" sqref="Y11"/>
    </sheetView>
  </sheetViews>
  <sheetFormatPr defaultColWidth="8.8515625" defaultRowHeight="12.75"/>
  <cols>
    <col min="1" max="6" width="8.8515625" style="76" customWidth="1"/>
    <col min="7" max="7" width="19.28125" style="76" customWidth="1"/>
    <col min="8" max="8" width="4.8515625" style="76" customWidth="1"/>
    <col min="9" max="9" width="3.421875" style="76" customWidth="1"/>
    <col min="10" max="10" width="4.140625" style="76" customWidth="1"/>
    <col min="11" max="11" width="2.8515625" style="76" customWidth="1"/>
    <col min="12" max="12" width="4.28125" style="76" customWidth="1"/>
    <col min="13" max="13" width="3.7109375" style="76" customWidth="1"/>
    <col min="14" max="14" width="2.28125" style="76" customWidth="1"/>
    <col min="15" max="15" width="4.7109375" style="76" customWidth="1"/>
    <col min="16" max="16" width="3.7109375" style="76" customWidth="1"/>
    <col min="17" max="17" width="1.8515625" style="76" customWidth="1"/>
    <col min="18" max="18" width="3.28125" style="76" customWidth="1"/>
    <col min="19" max="19" width="3.421875" style="76" customWidth="1"/>
    <col min="20" max="21" width="8.8515625" style="76" customWidth="1"/>
    <col min="22" max="22" width="11.8515625" style="76" customWidth="1"/>
    <col min="23" max="23" width="9.140625" style="76" customWidth="1"/>
    <col min="24" max="16384" width="8.8515625" style="76" customWidth="1"/>
  </cols>
  <sheetData>
    <row r="1" spans="1:24" s="34" customFormat="1" ht="18">
      <c r="A1" s="33" t="s">
        <v>196</v>
      </c>
      <c r="H1" s="35"/>
      <c r="T1" s="24" t="s">
        <v>587</v>
      </c>
      <c r="V1" s="36"/>
      <c r="W1" s="26" t="s">
        <v>213</v>
      </c>
      <c r="X1" s="36"/>
    </row>
    <row r="2" spans="1:21" ht="18">
      <c r="A2" s="119"/>
      <c r="D2" s="294" t="s">
        <v>829</v>
      </c>
      <c r="F2" s="34" t="s">
        <v>275</v>
      </c>
      <c r="H2" s="22"/>
      <c r="T2" s="13">
        <v>1</v>
      </c>
      <c r="U2" t="s">
        <v>276</v>
      </c>
    </row>
    <row r="3" spans="1:21" ht="15">
      <c r="A3" s="13" t="s">
        <v>478</v>
      </c>
      <c r="D3" s="3"/>
      <c r="E3" s="3" t="s">
        <v>821</v>
      </c>
      <c r="H3" s="22"/>
      <c r="T3" s="13">
        <v>2</v>
      </c>
      <c r="U3" t="s">
        <v>277</v>
      </c>
    </row>
    <row r="4" spans="1:23" ht="15">
      <c r="A4" s="20" t="s">
        <v>831</v>
      </c>
      <c r="B4" s="20"/>
      <c r="D4" s="3">
        <v>1</v>
      </c>
      <c r="E4" t="s">
        <v>276</v>
      </c>
      <c r="T4" s="13">
        <v>3</v>
      </c>
      <c r="U4" t="s">
        <v>438</v>
      </c>
      <c r="W4" s="76">
        <v>19</v>
      </c>
    </row>
    <row r="5" spans="1:22" ht="15">
      <c r="A5" s="20" t="s">
        <v>277</v>
      </c>
      <c r="B5" s="20"/>
      <c r="D5" s="3">
        <v>2</v>
      </c>
      <c r="E5" t="s">
        <v>277</v>
      </c>
      <c r="T5" s="13">
        <v>4</v>
      </c>
      <c r="U5" t="s">
        <v>278</v>
      </c>
      <c r="V5" s="294"/>
    </row>
    <row r="6" spans="1:21" ht="15">
      <c r="A6" s="20" t="s">
        <v>276</v>
      </c>
      <c r="B6" s="20"/>
      <c r="D6" s="3">
        <v>3</v>
      </c>
      <c r="E6" t="s">
        <v>438</v>
      </c>
      <c r="T6" s="13">
        <v>5</v>
      </c>
      <c r="U6" t="s">
        <v>279</v>
      </c>
    </row>
    <row r="7" spans="1:23" ht="15">
      <c r="A7" s="20" t="s">
        <v>438</v>
      </c>
      <c r="B7" s="20"/>
      <c r="D7" s="3">
        <v>4</v>
      </c>
      <c r="E7" t="s">
        <v>278</v>
      </c>
      <c r="F7" s="294"/>
      <c r="T7" s="13">
        <v>6</v>
      </c>
      <c r="U7" t="s">
        <v>831</v>
      </c>
      <c r="W7" s="76">
        <v>17</v>
      </c>
    </row>
    <row r="8" spans="1:23" ht="15">
      <c r="A8" s="20" t="s">
        <v>279</v>
      </c>
      <c r="B8" s="20"/>
      <c r="D8" s="3">
        <v>5</v>
      </c>
      <c r="E8" t="s">
        <v>279</v>
      </c>
      <c r="T8" s="13">
        <v>7</v>
      </c>
      <c r="U8" t="s">
        <v>282</v>
      </c>
      <c r="W8" s="76">
        <v>16</v>
      </c>
    </row>
    <row r="9" spans="1:21" ht="15">
      <c r="A9" s="20" t="s">
        <v>280</v>
      </c>
      <c r="B9" s="20"/>
      <c r="D9" s="3">
        <v>6</v>
      </c>
      <c r="E9" t="s">
        <v>831</v>
      </c>
      <c r="H9" s="22"/>
      <c r="T9" s="13">
        <v>8</v>
      </c>
      <c r="U9" t="s">
        <v>283</v>
      </c>
    </row>
    <row r="10" spans="1:21" ht="15">
      <c r="A10" s="20" t="s">
        <v>281</v>
      </c>
      <c r="B10" s="20"/>
      <c r="D10" s="3">
        <v>7</v>
      </c>
      <c r="E10" t="s">
        <v>282</v>
      </c>
      <c r="G10" s="294"/>
      <c r="T10" s="13">
        <v>9</v>
      </c>
      <c r="U10" t="s">
        <v>284</v>
      </c>
    </row>
    <row r="11" spans="1:21" ht="15">
      <c r="A11" s="20" t="s">
        <v>282</v>
      </c>
      <c r="B11" s="20"/>
      <c r="D11" s="3">
        <v>8</v>
      </c>
      <c r="E11" t="s">
        <v>283</v>
      </c>
      <c r="T11" s="13">
        <v>10</v>
      </c>
      <c r="U11" t="s">
        <v>285</v>
      </c>
    </row>
    <row r="12" spans="1:21" ht="15">
      <c r="A12" s="20" t="s">
        <v>283</v>
      </c>
      <c r="B12" s="20"/>
      <c r="D12" s="3">
        <v>9</v>
      </c>
      <c r="E12" t="s">
        <v>284</v>
      </c>
      <c r="T12" s="13">
        <v>11</v>
      </c>
      <c r="U12" t="s">
        <v>313</v>
      </c>
    </row>
    <row r="13" spans="1:21" ht="15">
      <c r="A13" s="20" t="s">
        <v>285</v>
      </c>
      <c r="B13" s="20"/>
      <c r="D13" s="3">
        <v>10</v>
      </c>
      <c r="E13" t="s">
        <v>285</v>
      </c>
      <c r="T13" s="13">
        <v>12</v>
      </c>
      <c r="U13" t="s">
        <v>596</v>
      </c>
    </row>
    <row r="14" spans="1:21" ht="12">
      <c r="A14" s="119"/>
      <c r="H14" s="22"/>
      <c r="T14" s="13">
        <v>13</v>
      </c>
      <c r="U14" t="s">
        <v>598</v>
      </c>
    </row>
    <row r="15" spans="1:22" ht="12">
      <c r="A15" s="119"/>
      <c r="B15" s="295" t="s">
        <v>829</v>
      </c>
      <c r="H15" s="22"/>
      <c r="T15" s="13">
        <v>14</v>
      </c>
      <c r="U15" s="294" t="s">
        <v>314</v>
      </c>
      <c r="V15" s="317"/>
    </row>
    <row r="16" spans="2:23" s="6" customFormat="1" ht="15">
      <c r="B16" s="9" t="s">
        <v>812</v>
      </c>
      <c r="E16" s="9" t="s">
        <v>813</v>
      </c>
      <c r="G16" s="9" t="s">
        <v>820</v>
      </c>
      <c r="H16" s="142"/>
      <c r="T16" s="13">
        <v>15</v>
      </c>
      <c r="U16" t="s">
        <v>837</v>
      </c>
      <c r="V16" s="319"/>
      <c r="W16" s="76">
        <v>15</v>
      </c>
    </row>
    <row r="17" spans="1:23" ht="16.5">
      <c r="A17" s="119"/>
      <c r="B17" s="1"/>
      <c r="E17" s="1"/>
      <c r="H17" s="22"/>
      <c r="T17" s="13">
        <v>16</v>
      </c>
      <c r="U17" t="s">
        <v>316</v>
      </c>
      <c r="V17" s="319"/>
      <c r="W17" s="76">
        <v>14</v>
      </c>
    </row>
    <row r="18" spans="1:22" ht="12.75">
      <c r="A18" s="36"/>
      <c r="B18" s="36" t="str">
        <f>A4</f>
        <v>Värnamo 1</v>
      </c>
      <c r="C18" s="36"/>
      <c r="D18" s="36"/>
      <c r="E18" s="36" t="str">
        <f>A5</f>
        <v>ÖVK</v>
      </c>
      <c r="F18" s="36"/>
      <c r="G18" s="36" t="str">
        <f>A6</f>
        <v>EVS Black team 98</v>
      </c>
      <c r="H18" s="123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13">
        <v>17</v>
      </c>
      <c r="U18" t="s">
        <v>318</v>
      </c>
      <c r="V18" s="319"/>
    </row>
    <row r="19" spans="1:23" ht="12.75">
      <c r="A19" s="36"/>
      <c r="B19" s="36" t="str">
        <f>A9</f>
        <v>Lund Ett</v>
      </c>
      <c r="C19" s="36"/>
      <c r="D19" s="36"/>
      <c r="E19" s="36" t="str">
        <f>A8</f>
        <v>EVS Black Girls 98</v>
      </c>
      <c r="F19" s="36"/>
      <c r="G19" s="36" t="str">
        <f>A7</f>
        <v>GVK 98-1</v>
      </c>
      <c r="H19" s="12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3">
        <v>18</v>
      </c>
      <c r="U19" t="s">
        <v>597</v>
      </c>
      <c r="V19" s="319"/>
      <c r="W19" s="76">
        <v>13</v>
      </c>
    </row>
    <row r="20" spans="1:23" ht="12.75">
      <c r="A20" s="36"/>
      <c r="B20" s="36" t="str">
        <f>A10</f>
        <v>EVS Black Girls 99</v>
      </c>
      <c r="C20" s="36"/>
      <c r="D20" s="36"/>
      <c r="E20" s="36" t="str">
        <f>A11</f>
        <v>GVK 98-2</v>
      </c>
      <c r="F20" s="36"/>
      <c r="G20" s="36" t="str">
        <f>A12</f>
        <v>EVS Black team 99</v>
      </c>
      <c r="H20" s="123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13">
        <v>19</v>
      </c>
      <c r="U20" t="s">
        <v>312</v>
      </c>
      <c r="W20" s="76">
        <v>12</v>
      </c>
    </row>
    <row r="21" spans="1:22" ht="12.75">
      <c r="A21" s="36"/>
      <c r="B21" s="36"/>
      <c r="C21" s="36"/>
      <c r="D21" s="36"/>
      <c r="E21" s="36"/>
      <c r="F21" s="36"/>
      <c r="G21" s="36" t="str">
        <f>A13</f>
        <v>HVK</v>
      </c>
      <c r="H21" s="123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3">
        <v>20</v>
      </c>
      <c r="U21" t="s">
        <v>406</v>
      </c>
      <c r="V21" s="317"/>
    </row>
    <row r="22" spans="1:23" ht="16.5">
      <c r="A22" s="119"/>
      <c r="D22" s="8" t="s">
        <v>814</v>
      </c>
      <c r="H22" s="22"/>
      <c r="T22" s="13">
        <v>21</v>
      </c>
      <c r="U22" t="s">
        <v>321</v>
      </c>
      <c r="V22" s="319"/>
      <c r="W22" s="76">
        <v>11</v>
      </c>
    </row>
    <row r="23" spans="1:22" ht="16.5">
      <c r="A23" s="119"/>
      <c r="B23" s="115" t="s">
        <v>812</v>
      </c>
      <c r="C23" s="3"/>
      <c r="D23" s="13" t="s">
        <v>829</v>
      </c>
      <c r="H23" s="22"/>
      <c r="T23" s="13">
        <v>22</v>
      </c>
      <c r="U23" t="s">
        <v>317</v>
      </c>
      <c r="V23" s="319"/>
    </row>
    <row r="24" spans="1:23" ht="12">
      <c r="A24" s="119"/>
      <c r="H24" s="22"/>
      <c r="T24" s="13">
        <v>23</v>
      </c>
      <c r="U24" t="s">
        <v>113</v>
      </c>
      <c r="W24" s="76">
        <v>10</v>
      </c>
    </row>
    <row r="25" spans="1:23" ht="12">
      <c r="A25" s="191" t="s">
        <v>815</v>
      </c>
      <c r="B25" s="191" t="s">
        <v>825</v>
      </c>
      <c r="C25" s="296" t="s">
        <v>775</v>
      </c>
      <c r="D25" s="13"/>
      <c r="E25" s="296" t="s">
        <v>776</v>
      </c>
      <c r="F25" s="13"/>
      <c r="G25" s="296" t="s">
        <v>818</v>
      </c>
      <c r="H25" s="191"/>
      <c r="I25" s="191"/>
      <c r="J25" s="191"/>
      <c r="K25" s="118"/>
      <c r="L25" s="118"/>
      <c r="M25" s="118"/>
      <c r="N25" s="297" t="s">
        <v>819</v>
      </c>
      <c r="O25" s="118"/>
      <c r="P25" s="118"/>
      <c r="Q25" s="118"/>
      <c r="R25" s="118"/>
      <c r="S25" s="118"/>
      <c r="T25" s="13">
        <v>24</v>
      </c>
      <c r="U25" t="s">
        <v>338</v>
      </c>
      <c r="V25" s="319"/>
      <c r="W25" s="76">
        <v>9</v>
      </c>
    </row>
    <row r="26" spans="1:23" ht="12">
      <c r="A26" s="298" t="s">
        <v>829</v>
      </c>
      <c r="B26" s="299" t="s">
        <v>829</v>
      </c>
      <c r="C26" s="300"/>
      <c r="D26" s="300"/>
      <c r="E26" s="300"/>
      <c r="F26" s="119"/>
      <c r="G26" s="119"/>
      <c r="H26" s="201" t="s">
        <v>407</v>
      </c>
      <c r="I26" s="201"/>
      <c r="J26" s="201"/>
      <c r="K26" s="201"/>
      <c r="L26" s="201" t="s">
        <v>408</v>
      </c>
      <c r="M26" s="201"/>
      <c r="N26" s="201"/>
      <c r="O26" s="201" t="s">
        <v>409</v>
      </c>
      <c r="P26" s="201"/>
      <c r="Q26" s="201"/>
      <c r="R26" s="201" t="s">
        <v>410</v>
      </c>
      <c r="S26" s="201"/>
      <c r="T26" s="13">
        <v>25</v>
      </c>
      <c r="U26" t="s">
        <v>339</v>
      </c>
      <c r="V26" s="318"/>
      <c r="W26" s="76">
        <v>8</v>
      </c>
    </row>
    <row r="27" spans="1:23" ht="12">
      <c r="A27" s="118">
        <v>2</v>
      </c>
      <c r="B27" s="118">
        <v>1</v>
      </c>
      <c r="C27" s="119" t="str">
        <f>B20</f>
        <v>EVS Black Girls 99</v>
      </c>
      <c r="D27" s="119"/>
      <c r="E27" s="119" t="str">
        <f>B18</f>
        <v>Värnamo 1</v>
      </c>
      <c r="F27" s="119"/>
      <c r="G27" s="119" t="str">
        <f>B19</f>
        <v>Lund Ett</v>
      </c>
      <c r="H27" s="301">
        <v>0</v>
      </c>
      <c r="I27" s="118" t="s">
        <v>480</v>
      </c>
      <c r="J27" s="301">
        <v>2</v>
      </c>
      <c r="K27" s="118"/>
      <c r="L27" s="301">
        <v>20</v>
      </c>
      <c r="M27" s="301">
        <v>25</v>
      </c>
      <c r="N27" s="118"/>
      <c r="O27" s="301">
        <v>18</v>
      </c>
      <c r="P27" s="301">
        <v>25</v>
      </c>
      <c r="Q27" s="118"/>
      <c r="R27" s="301"/>
      <c r="S27" s="301"/>
      <c r="T27" s="13">
        <v>26</v>
      </c>
      <c r="U27" t="s">
        <v>337</v>
      </c>
      <c r="W27" s="76">
        <v>7</v>
      </c>
    </row>
    <row r="28" spans="1:21" ht="12">
      <c r="A28" s="118"/>
      <c r="B28" s="118"/>
      <c r="C28" s="119"/>
      <c r="D28" s="119"/>
      <c r="E28" s="119"/>
      <c r="F28" s="119"/>
      <c r="G28" s="119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3">
        <v>27</v>
      </c>
      <c r="U28" t="s">
        <v>114</v>
      </c>
    </row>
    <row r="29" spans="1:23" ht="12">
      <c r="A29" s="118">
        <v>3</v>
      </c>
      <c r="B29" s="118">
        <v>1</v>
      </c>
      <c r="C29" s="119" t="str">
        <f>B19</f>
        <v>Lund Ett</v>
      </c>
      <c r="D29" s="119"/>
      <c r="E29" s="119" t="str">
        <f>B20</f>
        <v>EVS Black Girls 99</v>
      </c>
      <c r="F29" s="119"/>
      <c r="G29" s="119" t="str">
        <f>B18</f>
        <v>Värnamo 1</v>
      </c>
      <c r="H29" s="301">
        <v>2</v>
      </c>
      <c r="I29" s="118" t="s">
        <v>480</v>
      </c>
      <c r="J29" s="301">
        <v>0</v>
      </c>
      <c r="K29" s="118"/>
      <c r="L29" s="301">
        <v>25</v>
      </c>
      <c r="M29" s="301">
        <v>15</v>
      </c>
      <c r="N29" s="118"/>
      <c r="O29" s="301">
        <v>25</v>
      </c>
      <c r="P29" s="301">
        <v>20</v>
      </c>
      <c r="Q29" s="118"/>
      <c r="R29" s="301"/>
      <c r="S29" s="301"/>
      <c r="T29" s="13">
        <v>28</v>
      </c>
      <c r="U29" s="20" t="s">
        <v>600</v>
      </c>
      <c r="W29" s="76">
        <v>6</v>
      </c>
    </row>
    <row r="30" spans="1:21" ht="12">
      <c r="A30" s="118"/>
      <c r="B30" s="118"/>
      <c r="C30" s="119"/>
      <c r="D30" s="119"/>
      <c r="E30" s="119"/>
      <c r="F30" s="119"/>
      <c r="G30" s="119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3">
        <v>29</v>
      </c>
      <c r="U30" t="s">
        <v>167</v>
      </c>
    </row>
    <row r="31" spans="1:23" ht="12">
      <c r="A31" s="118">
        <v>4</v>
      </c>
      <c r="B31" s="118">
        <v>1</v>
      </c>
      <c r="C31" s="119" t="str">
        <f>B18</f>
        <v>Värnamo 1</v>
      </c>
      <c r="D31" s="119"/>
      <c r="E31" s="119" t="str">
        <f>B19</f>
        <v>Lund Ett</v>
      </c>
      <c r="F31" s="119"/>
      <c r="G31" s="119" t="str">
        <f>B20</f>
        <v>EVS Black Girls 99</v>
      </c>
      <c r="H31" s="301">
        <v>0</v>
      </c>
      <c r="I31" s="118" t="s">
        <v>480</v>
      </c>
      <c r="J31" s="301">
        <v>2</v>
      </c>
      <c r="K31" s="118"/>
      <c r="L31" s="301">
        <v>23</v>
      </c>
      <c r="M31" s="301">
        <v>25</v>
      </c>
      <c r="N31" s="118"/>
      <c r="O31" s="301">
        <v>20</v>
      </c>
      <c r="P31" s="301">
        <v>25</v>
      </c>
      <c r="Q31" s="118"/>
      <c r="R31" s="301"/>
      <c r="S31" s="301"/>
      <c r="T31" s="13">
        <v>30</v>
      </c>
      <c r="U31" s="119" t="s">
        <v>599</v>
      </c>
      <c r="W31" s="76">
        <v>5</v>
      </c>
    </row>
    <row r="32" spans="1:21" ht="12">
      <c r="A32" s="118"/>
      <c r="B32" s="118"/>
      <c r="C32" s="119"/>
      <c r="D32" s="119"/>
      <c r="E32" s="119"/>
      <c r="F32" s="119"/>
      <c r="G32" s="119"/>
      <c r="H32" s="120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3">
        <v>31</v>
      </c>
      <c r="U32" s="119" t="s">
        <v>168</v>
      </c>
    </row>
    <row r="33" spans="1:23" ht="12">
      <c r="A33" s="118"/>
      <c r="B33" s="119"/>
      <c r="C33" s="302" t="s">
        <v>819</v>
      </c>
      <c r="D33" s="303" t="s">
        <v>411</v>
      </c>
      <c r="E33" s="303" t="s">
        <v>412</v>
      </c>
      <c r="F33" s="303" t="s">
        <v>413</v>
      </c>
      <c r="G33" s="303" t="s">
        <v>414</v>
      </c>
      <c r="H33" s="120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3">
        <v>32</v>
      </c>
      <c r="U33" s="119" t="s">
        <v>884</v>
      </c>
      <c r="W33" s="76">
        <v>4</v>
      </c>
    </row>
    <row r="34" spans="1:21" ht="12">
      <c r="A34" s="118"/>
      <c r="B34" s="119"/>
      <c r="C34" s="315" t="str">
        <f>B18</f>
        <v>Värnamo 1</v>
      </c>
      <c r="D34" s="304">
        <f>IF($H$27&lt;$J$27,1,0)+IF($H$31&gt;$J$31,1,0)</f>
        <v>1</v>
      </c>
      <c r="E34" s="305">
        <f>J27+H31</f>
        <v>2</v>
      </c>
      <c r="F34" s="305">
        <f>H27+J31</f>
        <v>2</v>
      </c>
      <c r="G34" s="305">
        <f>M27+P27+S27+L31+O31+R31-L27-O27-R27-M31-P31-S31</f>
        <v>5</v>
      </c>
      <c r="H34" s="120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3">
        <v>33</v>
      </c>
      <c r="U34" s="119" t="s">
        <v>170</v>
      </c>
    </row>
    <row r="35" spans="1:23" ht="12">
      <c r="A35" s="118"/>
      <c r="B35" s="119"/>
      <c r="C35" s="315" t="str">
        <f>B19</f>
        <v>Lund Ett</v>
      </c>
      <c r="D35" s="304">
        <f>IF($H$29&gt;$J$29,1,0)+IF($H$31&lt;$J$31,1,0)</f>
        <v>2</v>
      </c>
      <c r="E35" s="305">
        <f>H29+J31</f>
        <v>4</v>
      </c>
      <c r="F35" s="305">
        <f>J29+H31</f>
        <v>0</v>
      </c>
      <c r="G35" s="305">
        <f>L29+O29+R29+M31+P31+S31-M29-P29-S29-L31-O31-R31</f>
        <v>22</v>
      </c>
      <c r="H35" s="120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3">
        <v>34</v>
      </c>
      <c r="U35" s="119" t="s">
        <v>729</v>
      </c>
      <c r="W35" s="76">
        <v>3</v>
      </c>
    </row>
    <row r="36" spans="1:21" ht="12">
      <c r="A36" s="118"/>
      <c r="B36" s="119"/>
      <c r="C36" s="315" t="str">
        <f>B20</f>
        <v>EVS Black Girls 99</v>
      </c>
      <c r="D36" s="304">
        <f>IF($H$27&gt;$J$27,1,0)+IF($H$29&lt;$J$29,1,0)</f>
        <v>0</v>
      </c>
      <c r="E36" s="305">
        <f>H27+J29</f>
        <v>0</v>
      </c>
      <c r="F36" s="305">
        <f>J27+H29</f>
        <v>4</v>
      </c>
      <c r="G36" s="305">
        <f>L27+O27+R27+M29+P29+S29-M27-P27-S27-L29-O29-R29</f>
        <v>-27</v>
      </c>
      <c r="H36" s="120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3">
        <v>35</v>
      </c>
      <c r="U36" s="119" t="s">
        <v>166</v>
      </c>
    </row>
    <row r="37" spans="1:23" ht="16.5">
      <c r="A37" s="119"/>
      <c r="B37" s="115" t="s">
        <v>813</v>
      </c>
      <c r="D37" s="13" t="s">
        <v>829</v>
      </c>
      <c r="H37" s="22"/>
      <c r="T37" s="13">
        <v>36</v>
      </c>
      <c r="U37" s="119" t="s">
        <v>603</v>
      </c>
      <c r="W37" s="76">
        <v>2</v>
      </c>
    </row>
    <row r="38" spans="1:21" ht="12">
      <c r="A38" s="191" t="s">
        <v>815</v>
      </c>
      <c r="B38" s="191" t="s">
        <v>825</v>
      </c>
      <c r="C38" s="296" t="s">
        <v>775</v>
      </c>
      <c r="D38" s="13"/>
      <c r="E38" s="296" t="s">
        <v>776</v>
      </c>
      <c r="F38" s="13"/>
      <c r="G38" s="296" t="s">
        <v>818</v>
      </c>
      <c r="H38" s="191"/>
      <c r="I38" s="191"/>
      <c r="J38" s="191"/>
      <c r="K38" s="118"/>
      <c r="L38" s="118"/>
      <c r="M38" s="118"/>
      <c r="N38" s="297" t="s">
        <v>819</v>
      </c>
      <c r="O38" s="118"/>
      <c r="P38" s="118"/>
      <c r="Q38" s="118"/>
      <c r="R38" s="118"/>
      <c r="S38" s="118"/>
      <c r="T38" s="13">
        <v>37</v>
      </c>
      <c r="U38" s="119" t="s">
        <v>172</v>
      </c>
    </row>
    <row r="39" spans="1:21" ht="12">
      <c r="A39" s="118"/>
      <c r="B39" s="118"/>
      <c r="C39" s="119"/>
      <c r="D39" s="119"/>
      <c r="E39" s="119"/>
      <c r="F39" s="119"/>
      <c r="G39" s="119"/>
      <c r="H39" s="201" t="s">
        <v>407</v>
      </c>
      <c r="I39" s="201"/>
      <c r="J39" s="201"/>
      <c r="K39" s="201"/>
      <c r="L39" s="201" t="s">
        <v>408</v>
      </c>
      <c r="M39" s="201"/>
      <c r="N39" s="201"/>
      <c r="O39" s="201" t="s">
        <v>409</v>
      </c>
      <c r="P39" s="201"/>
      <c r="Q39" s="201"/>
      <c r="R39" s="201" t="s">
        <v>410</v>
      </c>
      <c r="S39" s="201"/>
      <c r="T39" s="13">
        <v>38</v>
      </c>
      <c r="U39" s="119" t="s">
        <v>235</v>
      </c>
    </row>
    <row r="40" spans="1:21" ht="12">
      <c r="A40" s="118">
        <v>1</v>
      </c>
      <c r="B40" s="118">
        <v>2</v>
      </c>
      <c r="C40" s="119" t="str">
        <f>E20</f>
        <v>GVK 98-2</v>
      </c>
      <c r="E40" s="119" t="str">
        <f>E18</f>
        <v>ÖVK</v>
      </c>
      <c r="F40" s="119"/>
      <c r="G40" s="119" t="str">
        <f>E19</f>
        <v>EVS Black Girls 98</v>
      </c>
      <c r="H40" s="301">
        <v>0</v>
      </c>
      <c r="I40" s="118" t="s">
        <v>480</v>
      </c>
      <c r="J40" s="301">
        <v>2</v>
      </c>
      <c r="K40" s="118"/>
      <c r="L40" s="301">
        <v>15</v>
      </c>
      <c r="M40" s="301">
        <v>25</v>
      </c>
      <c r="N40" s="118"/>
      <c r="O40" s="301">
        <v>22</v>
      </c>
      <c r="P40" s="301">
        <v>25</v>
      </c>
      <c r="Q40" s="118"/>
      <c r="R40" s="301"/>
      <c r="S40" s="301"/>
      <c r="T40" s="13">
        <v>39</v>
      </c>
      <c r="U40" s="119" t="s">
        <v>171</v>
      </c>
    </row>
    <row r="41" spans="1:19" ht="12">
      <c r="A41" s="118"/>
      <c r="B41" s="118"/>
      <c r="C41" s="119"/>
      <c r="D41" s="119"/>
      <c r="E41" s="119"/>
      <c r="F41" s="119"/>
      <c r="G41" s="119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:19" ht="12">
      <c r="A42" s="118">
        <v>2</v>
      </c>
      <c r="B42" s="118">
        <v>2</v>
      </c>
      <c r="C42" s="119" t="str">
        <f>E19</f>
        <v>EVS Black Girls 98</v>
      </c>
      <c r="D42" s="119"/>
      <c r="E42" s="119" t="str">
        <f>E20</f>
        <v>GVK 98-2</v>
      </c>
      <c r="F42" s="119"/>
      <c r="G42" s="119" t="str">
        <f>E18</f>
        <v>ÖVK</v>
      </c>
      <c r="H42" s="301">
        <v>1</v>
      </c>
      <c r="I42" s="118" t="s">
        <v>480</v>
      </c>
      <c r="J42" s="301">
        <v>1</v>
      </c>
      <c r="K42" s="118"/>
      <c r="L42" s="301">
        <v>21</v>
      </c>
      <c r="M42" s="301">
        <v>25</v>
      </c>
      <c r="N42" s="118"/>
      <c r="O42" s="301">
        <v>25</v>
      </c>
      <c r="P42" s="301">
        <v>16</v>
      </c>
      <c r="Q42" s="118"/>
      <c r="R42" s="301"/>
      <c r="S42" s="301"/>
    </row>
    <row r="43" spans="1:19" ht="12">
      <c r="A43" s="118"/>
      <c r="B43" s="118"/>
      <c r="C43" s="119"/>
      <c r="D43" s="119"/>
      <c r="E43" s="119"/>
      <c r="F43" s="119"/>
      <c r="G43" s="119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1:19" ht="12">
      <c r="A44" s="118">
        <v>3</v>
      </c>
      <c r="B44" s="118">
        <v>2</v>
      </c>
      <c r="C44" s="119" t="str">
        <f>E18</f>
        <v>ÖVK</v>
      </c>
      <c r="D44" s="119"/>
      <c r="E44" s="119" t="str">
        <f>E19</f>
        <v>EVS Black Girls 98</v>
      </c>
      <c r="F44" s="119"/>
      <c r="G44" s="119" t="str">
        <f>E20</f>
        <v>GVK 98-2</v>
      </c>
      <c r="H44" s="301">
        <v>0</v>
      </c>
      <c r="I44" s="118" t="s">
        <v>480</v>
      </c>
      <c r="J44" s="301">
        <v>2</v>
      </c>
      <c r="K44" s="118"/>
      <c r="L44" s="301">
        <v>19</v>
      </c>
      <c r="M44" s="301">
        <v>25</v>
      </c>
      <c r="N44" s="118"/>
      <c r="O44" s="301">
        <v>15</v>
      </c>
      <c r="P44" s="301">
        <v>25</v>
      </c>
      <c r="Q44" s="118"/>
      <c r="R44" s="301"/>
      <c r="S44" s="301"/>
    </row>
    <row r="45" spans="1:19" ht="12">
      <c r="A45" s="118"/>
      <c r="B45" s="118"/>
      <c r="C45" s="119"/>
      <c r="D45" s="119"/>
      <c r="E45" s="119"/>
      <c r="F45" s="119"/>
      <c r="G45" s="119"/>
      <c r="H45" s="120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1:19" ht="12">
      <c r="A46" s="118"/>
      <c r="B46" s="119"/>
      <c r="C46" s="302" t="s">
        <v>819</v>
      </c>
      <c r="D46" s="303" t="s">
        <v>411</v>
      </c>
      <c r="E46" s="303" t="s">
        <v>412</v>
      </c>
      <c r="F46" s="303" t="s">
        <v>413</v>
      </c>
      <c r="G46" s="303" t="s">
        <v>414</v>
      </c>
      <c r="H46" s="120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1:19" ht="12">
      <c r="A47" s="118"/>
      <c r="B47" s="119"/>
      <c r="C47" s="315" t="str">
        <f>E18</f>
        <v>ÖVK</v>
      </c>
      <c r="D47" s="304">
        <f>IF($H$40&lt;$J$40,1,0)+IF($H$44&gt;$J$44,1,0)</f>
        <v>1</v>
      </c>
      <c r="E47" s="305">
        <f>J40+H44</f>
        <v>2</v>
      </c>
      <c r="F47" s="305">
        <f>H40+J44</f>
        <v>2</v>
      </c>
      <c r="G47" s="305">
        <f>M40+P40+S40+L44+O44+R44-L40-O40-R40-M44-P44-S44</f>
        <v>-3</v>
      </c>
      <c r="H47" s="120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1:19" ht="12">
      <c r="A48" s="118"/>
      <c r="B48" s="119"/>
      <c r="C48" s="315" t="str">
        <f>E19</f>
        <v>EVS Black Girls 98</v>
      </c>
      <c r="D48" s="304">
        <f>IF($H$42&gt;$J$42,1,0)+IF($H$44&lt;$J$44,1,0)</f>
        <v>1</v>
      </c>
      <c r="E48" s="305">
        <f>H42+J44</f>
        <v>3</v>
      </c>
      <c r="F48" s="305">
        <f>J42+H44</f>
        <v>1</v>
      </c>
      <c r="G48" s="305">
        <f>L42+O42+R42+M44+P44+S44-M42-P42-S42-L44-O44-R44</f>
        <v>21</v>
      </c>
      <c r="H48" s="120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</row>
    <row r="49" spans="1:19" ht="12">
      <c r="A49" s="118"/>
      <c r="B49" s="119"/>
      <c r="C49" s="315" t="str">
        <f>E20</f>
        <v>GVK 98-2</v>
      </c>
      <c r="D49" s="304">
        <f>IF($H$40&gt;$J$40,1,0)+IF($H$42&lt;$J$42,1,0)</f>
        <v>0</v>
      </c>
      <c r="E49" s="305">
        <f>H40+J42</f>
        <v>1</v>
      </c>
      <c r="F49" s="305">
        <f>J40+H42</f>
        <v>3</v>
      </c>
      <c r="G49" s="305">
        <f>L40+O40+R40+M42+P42+S42-M40-P40-S40-L42-O42-R42</f>
        <v>-18</v>
      </c>
      <c r="H49" s="120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8" ht="16.5">
      <c r="A50" s="119"/>
      <c r="B50" s="115" t="s">
        <v>820</v>
      </c>
      <c r="D50" s="13" t="s">
        <v>829</v>
      </c>
      <c r="H50" s="22"/>
    </row>
    <row r="51" spans="1:19" ht="12">
      <c r="A51" s="191" t="s">
        <v>815</v>
      </c>
      <c r="B51" s="191" t="s">
        <v>825</v>
      </c>
      <c r="C51" s="296" t="s">
        <v>775</v>
      </c>
      <c r="D51" s="13"/>
      <c r="E51" s="296" t="s">
        <v>776</v>
      </c>
      <c r="F51" s="13"/>
      <c r="G51" s="296" t="s">
        <v>818</v>
      </c>
      <c r="H51" s="191"/>
      <c r="I51" s="191"/>
      <c r="J51" s="191"/>
      <c r="K51" s="118"/>
      <c r="L51" s="118"/>
      <c r="M51" s="118"/>
      <c r="N51" s="297" t="s">
        <v>819</v>
      </c>
      <c r="O51" s="118"/>
      <c r="P51" s="118"/>
      <c r="Q51" s="118"/>
      <c r="R51" s="118"/>
      <c r="S51" s="118"/>
    </row>
    <row r="52" spans="1:19" ht="12">
      <c r="A52" s="306"/>
      <c r="B52" s="306"/>
      <c r="C52" s="306"/>
      <c r="D52" s="306"/>
      <c r="E52" s="306"/>
      <c r="F52" s="306"/>
      <c r="G52" s="306"/>
      <c r="H52" s="201" t="s">
        <v>407</v>
      </c>
      <c r="I52" s="201"/>
      <c r="J52" s="201"/>
      <c r="K52" s="201"/>
      <c r="L52" s="201" t="s">
        <v>408</v>
      </c>
      <c r="M52" s="201"/>
      <c r="N52" s="201"/>
      <c r="O52" s="201" t="s">
        <v>409</v>
      </c>
      <c r="P52" s="201"/>
      <c r="Q52" s="201"/>
      <c r="R52" s="201" t="s">
        <v>410</v>
      </c>
      <c r="S52" s="201"/>
    </row>
    <row r="53" spans="1:19" ht="12">
      <c r="A53" s="118">
        <v>1</v>
      </c>
      <c r="B53" s="118">
        <v>1</v>
      </c>
      <c r="C53" s="119" t="str">
        <f>G18</f>
        <v>EVS Black team 98</v>
      </c>
      <c r="D53" s="119"/>
      <c r="E53" s="119" t="str">
        <f>G21</f>
        <v>HVK</v>
      </c>
      <c r="F53" s="119"/>
      <c r="G53" s="300" t="str">
        <f>A4</f>
        <v>Värnamo 1</v>
      </c>
      <c r="H53" s="301">
        <v>2</v>
      </c>
      <c r="I53" s="118" t="s">
        <v>480</v>
      </c>
      <c r="J53" s="301">
        <v>0</v>
      </c>
      <c r="K53" s="118"/>
      <c r="L53" s="301">
        <v>25</v>
      </c>
      <c r="M53" s="301">
        <v>10</v>
      </c>
      <c r="N53" s="118"/>
      <c r="O53" s="301">
        <v>25</v>
      </c>
      <c r="P53" s="301">
        <v>11</v>
      </c>
      <c r="Q53" s="118"/>
      <c r="R53" s="301"/>
      <c r="S53" s="301"/>
    </row>
    <row r="54" spans="1:19" ht="12">
      <c r="A54" s="118"/>
      <c r="B54" s="118"/>
      <c r="C54" s="119"/>
      <c r="D54" s="119"/>
      <c r="E54" s="119"/>
      <c r="F54" s="119"/>
      <c r="G54" s="300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:19" ht="12">
      <c r="A55" s="118">
        <v>1</v>
      </c>
      <c r="B55" s="118">
        <v>3</v>
      </c>
      <c r="C55" s="119" t="str">
        <f>G19</f>
        <v>GVK 98-1</v>
      </c>
      <c r="D55" s="119"/>
      <c r="E55" s="119" t="str">
        <f>G20</f>
        <v>EVS Black team 99</v>
      </c>
      <c r="F55" s="119"/>
      <c r="G55" s="300" t="str">
        <f>A9</f>
        <v>Lund Ett</v>
      </c>
      <c r="H55" s="301">
        <v>2</v>
      </c>
      <c r="I55" s="118" t="s">
        <v>480</v>
      </c>
      <c r="J55" s="301">
        <v>0</v>
      </c>
      <c r="K55" s="118"/>
      <c r="L55" s="301">
        <v>25</v>
      </c>
      <c r="M55" s="301">
        <v>20</v>
      </c>
      <c r="N55" s="118"/>
      <c r="O55" s="301">
        <v>25</v>
      </c>
      <c r="P55" s="301">
        <v>19</v>
      </c>
      <c r="Q55" s="118"/>
      <c r="R55" s="301"/>
      <c r="S55" s="301"/>
    </row>
    <row r="56" spans="1:19" ht="12">
      <c r="A56" s="118"/>
      <c r="B56" s="118"/>
      <c r="C56" s="119"/>
      <c r="D56" s="119"/>
      <c r="E56" s="119"/>
      <c r="F56" s="119"/>
      <c r="G56" s="119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:19" ht="12">
      <c r="A57" s="118">
        <v>2</v>
      </c>
      <c r="B57" s="118">
        <v>3</v>
      </c>
      <c r="C57" s="119" t="str">
        <f>G20</f>
        <v>EVS Black team 99</v>
      </c>
      <c r="D57" s="119"/>
      <c r="E57" s="119" t="str">
        <f>G18</f>
        <v>EVS Black team 98</v>
      </c>
      <c r="F57" s="119"/>
      <c r="G57" s="119" t="str">
        <f>G19</f>
        <v>GVK 98-1</v>
      </c>
      <c r="H57" s="301">
        <v>0</v>
      </c>
      <c r="I57" s="118" t="s">
        <v>480</v>
      </c>
      <c r="J57" s="301">
        <v>2</v>
      </c>
      <c r="K57" s="118"/>
      <c r="L57" s="301">
        <v>14</v>
      </c>
      <c r="M57" s="301">
        <v>25</v>
      </c>
      <c r="N57" s="118"/>
      <c r="O57" s="301">
        <v>10</v>
      </c>
      <c r="P57" s="301">
        <v>25</v>
      </c>
      <c r="Q57" s="118"/>
      <c r="R57" s="301"/>
      <c r="S57" s="301"/>
    </row>
    <row r="58" spans="1:19" ht="12">
      <c r="A58" s="118"/>
      <c r="B58" s="118"/>
      <c r="C58" s="119"/>
      <c r="D58" s="119"/>
      <c r="E58" s="119"/>
      <c r="F58" s="119"/>
      <c r="G58" s="119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:19" ht="12">
      <c r="A59" s="118">
        <v>3</v>
      </c>
      <c r="B59" s="118">
        <v>3</v>
      </c>
      <c r="C59" s="119" t="str">
        <f>G21</f>
        <v>HVK</v>
      </c>
      <c r="D59" s="119"/>
      <c r="E59" s="119" t="str">
        <f>G19</f>
        <v>GVK 98-1</v>
      </c>
      <c r="F59" s="119"/>
      <c r="G59" s="119" t="str">
        <f>G20</f>
        <v>EVS Black team 99</v>
      </c>
      <c r="H59" s="301">
        <v>0</v>
      </c>
      <c r="I59" s="118" t="s">
        <v>480</v>
      </c>
      <c r="J59" s="301">
        <v>2</v>
      </c>
      <c r="K59" s="118"/>
      <c r="L59" s="301">
        <v>6</v>
      </c>
      <c r="M59" s="301">
        <v>25</v>
      </c>
      <c r="N59" s="118"/>
      <c r="O59" s="301">
        <v>7</v>
      </c>
      <c r="P59" s="301">
        <v>25</v>
      </c>
      <c r="Q59" s="118"/>
      <c r="R59" s="301"/>
      <c r="S59" s="301"/>
    </row>
    <row r="60" spans="1:19" ht="12">
      <c r="A60" s="118"/>
      <c r="B60" s="118"/>
      <c r="C60" s="119"/>
      <c r="D60" s="119"/>
      <c r="E60" s="119"/>
      <c r="F60" s="119"/>
      <c r="G60" s="119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1:19" ht="12">
      <c r="A61" s="118">
        <v>4</v>
      </c>
      <c r="B61" s="118">
        <v>3</v>
      </c>
      <c r="C61" s="119" t="str">
        <f>G20</f>
        <v>EVS Black team 99</v>
      </c>
      <c r="D61" s="119"/>
      <c r="E61" s="119" t="str">
        <f>G21</f>
        <v>HVK</v>
      </c>
      <c r="F61" s="119"/>
      <c r="G61" s="300" t="str">
        <f>A11</f>
        <v>GVK 98-2</v>
      </c>
      <c r="H61" s="301">
        <v>2</v>
      </c>
      <c r="I61" s="118" t="s">
        <v>480</v>
      </c>
      <c r="J61" s="301">
        <v>0</v>
      </c>
      <c r="K61" s="118"/>
      <c r="L61" s="301">
        <v>25</v>
      </c>
      <c r="M61" s="301">
        <v>9</v>
      </c>
      <c r="N61" s="118"/>
      <c r="O61" s="301">
        <v>25</v>
      </c>
      <c r="P61" s="301">
        <v>12</v>
      </c>
      <c r="Q61" s="118"/>
      <c r="R61" s="301"/>
      <c r="S61" s="301"/>
    </row>
    <row r="62" spans="1:19" ht="12">
      <c r="A62" s="118"/>
      <c r="B62" s="118"/>
      <c r="C62" s="119"/>
      <c r="D62" s="119"/>
      <c r="E62" s="119"/>
      <c r="F62" s="119"/>
      <c r="G62" s="300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19" ht="12">
      <c r="A63" s="118">
        <v>4</v>
      </c>
      <c r="B63" s="118">
        <v>2</v>
      </c>
      <c r="C63" s="119" t="str">
        <f>G18</f>
        <v>EVS Black team 98</v>
      </c>
      <c r="D63" s="119"/>
      <c r="E63" s="119" t="str">
        <f>G19</f>
        <v>GVK 98-1</v>
      </c>
      <c r="F63" s="119"/>
      <c r="G63" s="300" t="str">
        <f>A5</f>
        <v>ÖVK</v>
      </c>
      <c r="H63" s="301">
        <v>2</v>
      </c>
      <c r="I63" s="118" t="s">
        <v>480</v>
      </c>
      <c r="J63" s="301">
        <v>0</v>
      </c>
      <c r="K63" s="118"/>
      <c r="L63" s="301">
        <v>25</v>
      </c>
      <c r="M63" s="301">
        <v>15</v>
      </c>
      <c r="N63" s="118"/>
      <c r="O63" s="301">
        <v>25</v>
      </c>
      <c r="P63" s="301">
        <v>16</v>
      </c>
      <c r="Q63" s="118"/>
      <c r="R63" s="301"/>
      <c r="S63" s="301"/>
    </row>
    <row r="64" spans="1:19" ht="12">
      <c r="A64" s="118"/>
      <c r="B64" s="118"/>
      <c r="C64" s="119"/>
      <c r="D64" s="119"/>
      <c r="E64" s="119"/>
      <c r="F64" s="119"/>
      <c r="G64" s="119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1:19" ht="12">
      <c r="A65" s="118"/>
      <c r="B65" s="119"/>
      <c r="C65" s="302" t="s">
        <v>819</v>
      </c>
      <c r="D65" s="303" t="s">
        <v>411</v>
      </c>
      <c r="E65" s="303" t="s">
        <v>412</v>
      </c>
      <c r="F65" s="303" t="s">
        <v>413</v>
      </c>
      <c r="G65" s="303" t="s">
        <v>414</v>
      </c>
      <c r="H65" s="120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:19" ht="12">
      <c r="A66" s="118"/>
      <c r="B66" s="119"/>
      <c r="C66" s="315" t="str">
        <f>G18</f>
        <v>EVS Black team 98</v>
      </c>
      <c r="D66" s="307">
        <f>IF($H$53&gt;$J$53,1,0)+IF($H$57&lt;$J$57,1,0)+IF($H$63&gt;$J$63,1,0)</f>
        <v>3</v>
      </c>
      <c r="E66" s="305">
        <f>H53+J57+H63</f>
        <v>6</v>
      </c>
      <c r="F66" s="305">
        <f>J53+H57+J63</f>
        <v>0</v>
      </c>
      <c r="G66" s="305">
        <f>L53+O53+R53+M57+P57+S57+L63+O63+R63-M53-P53-S53-L57-O57-R57-M63-P63-S63</f>
        <v>74</v>
      </c>
      <c r="H66" s="120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19" ht="12">
      <c r="A67" s="118"/>
      <c r="B67" s="119"/>
      <c r="C67" s="315" t="str">
        <f>G19</f>
        <v>GVK 98-1</v>
      </c>
      <c r="D67" s="307">
        <f>IF($H$55&gt;$J$55,1,0)+IF($H$59&lt;$J$59,1,0)+IF($H$63&lt;$J$63,1,0)</f>
        <v>2</v>
      </c>
      <c r="E67" s="305">
        <f>H55+J59+J63</f>
        <v>4</v>
      </c>
      <c r="F67" s="305">
        <f>J55+H59+H63</f>
        <v>2</v>
      </c>
      <c r="G67" s="305">
        <f>L55+O55+R55+M59+P59+S59+M63+P63+S63-M55-P55-S55-L59-O59-R59-L63-O63-R63</f>
        <v>29</v>
      </c>
      <c r="H67" s="120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:19" ht="12">
      <c r="A68" s="118"/>
      <c r="B68" s="119"/>
      <c r="C68" s="315" t="str">
        <f>G20</f>
        <v>EVS Black team 99</v>
      </c>
      <c r="D68" s="307">
        <f>IF($H$55&lt;$J$55,1,0)+IF($H$57&gt;$J$57,1,0)+IF($H$61&gt;$J$61,1,0)</f>
        <v>1</v>
      </c>
      <c r="E68" s="305">
        <f>J55+H57+H61</f>
        <v>2</v>
      </c>
      <c r="F68" s="305">
        <f>H55+J57+J61</f>
        <v>4</v>
      </c>
      <c r="G68" s="305">
        <f>M55+P55+S55+L57+O57+R57+L61+O61+R61-S61-P61-M61-M57-P57-S57-L55-O55-R55</f>
        <v>-8</v>
      </c>
      <c r="H68" s="120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:19" ht="12">
      <c r="A69" s="119"/>
      <c r="B69" s="119"/>
      <c r="C69" s="315" t="str">
        <f>G21</f>
        <v>HVK</v>
      </c>
      <c r="D69" s="307">
        <f>IF($H$53&lt;$J$53,1,0)+IF($H$59&gt;$J$59,1,0)+IF($H$61&lt;$J$61,1,0)</f>
        <v>0</v>
      </c>
      <c r="E69" s="305">
        <f>J53+H59+J61</f>
        <v>0</v>
      </c>
      <c r="F69" s="305">
        <f>H53+J59+H61</f>
        <v>6</v>
      </c>
      <c r="G69" s="305">
        <f>M53+P53+S53+L59+O59+R59+M61+P61+S61-R61-O61-L61-M59-P59-S59-L53-O53-R53</f>
        <v>-95</v>
      </c>
      <c r="H69" s="120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:8" ht="16.5">
      <c r="A70" s="296"/>
      <c r="B70" s="115" t="s">
        <v>691</v>
      </c>
      <c r="D70" s="13" t="s">
        <v>829</v>
      </c>
      <c r="H70" s="22"/>
    </row>
    <row r="71" spans="1:19" ht="12">
      <c r="A71" s="191" t="s">
        <v>815</v>
      </c>
      <c r="B71" s="191" t="s">
        <v>825</v>
      </c>
      <c r="C71" s="296" t="s">
        <v>775</v>
      </c>
      <c r="D71" s="119"/>
      <c r="E71" s="296" t="s">
        <v>776</v>
      </c>
      <c r="F71" s="13"/>
      <c r="G71" s="296" t="s">
        <v>818</v>
      </c>
      <c r="H71" s="191"/>
      <c r="I71" s="191"/>
      <c r="J71" s="191"/>
      <c r="K71" s="118"/>
      <c r="L71" s="118"/>
      <c r="M71" s="118"/>
      <c r="N71" s="297" t="s">
        <v>819</v>
      </c>
      <c r="O71" s="118"/>
      <c r="P71" s="118"/>
      <c r="Q71" s="118"/>
      <c r="R71" s="118"/>
      <c r="S71" s="118"/>
    </row>
    <row r="72" spans="1:19" ht="12">
      <c r="A72" s="119"/>
      <c r="H72" s="201" t="s">
        <v>407</v>
      </c>
      <c r="I72" s="201"/>
      <c r="J72" s="201"/>
      <c r="K72" s="201"/>
      <c r="L72" s="201" t="s">
        <v>408</v>
      </c>
      <c r="M72" s="201"/>
      <c r="N72" s="201"/>
      <c r="O72" s="201" t="s">
        <v>409</v>
      </c>
      <c r="P72" s="201"/>
      <c r="Q72" s="201"/>
      <c r="R72" s="201" t="s">
        <v>410</v>
      </c>
      <c r="S72" s="201"/>
    </row>
    <row r="73" spans="1:19" ht="15">
      <c r="A73" s="118" t="s">
        <v>286</v>
      </c>
      <c r="B73" s="152">
        <v>1</v>
      </c>
      <c r="C73" s="119"/>
      <c r="D73" s="119"/>
      <c r="E73" s="119"/>
      <c r="F73" s="119"/>
      <c r="G73" s="119" t="s">
        <v>287</v>
      </c>
      <c r="H73" s="301">
        <v>2</v>
      </c>
      <c r="I73" s="118" t="s">
        <v>480</v>
      </c>
      <c r="J73" s="301">
        <v>0</v>
      </c>
      <c r="K73" s="118"/>
      <c r="L73" s="301">
        <v>20</v>
      </c>
      <c r="M73" s="301">
        <v>25</v>
      </c>
      <c r="N73" s="118"/>
      <c r="O73" s="301">
        <v>15</v>
      </c>
      <c r="P73" s="301">
        <v>25</v>
      </c>
      <c r="Q73" s="118"/>
      <c r="R73" s="301"/>
      <c r="S73" s="301"/>
    </row>
    <row r="74" spans="1:7" ht="15">
      <c r="A74" s="118" t="s">
        <v>416</v>
      </c>
      <c r="B74" s="152"/>
      <c r="C74" s="308" t="s">
        <v>280</v>
      </c>
      <c r="D74" s="308"/>
      <c r="E74" s="308" t="s">
        <v>277</v>
      </c>
      <c r="F74" s="308"/>
      <c r="G74" s="308" t="s">
        <v>283</v>
      </c>
    </row>
    <row r="75" spans="1:7" ht="15">
      <c r="A75" s="118"/>
      <c r="B75" s="152"/>
      <c r="C75" s="308"/>
      <c r="D75" s="308"/>
      <c r="E75" s="308"/>
      <c r="F75" s="308"/>
      <c r="G75" s="308"/>
    </row>
    <row r="76" spans="1:19" ht="15">
      <c r="A76" s="118" t="s">
        <v>288</v>
      </c>
      <c r="B76" s="152">
        <v>2</v>
      </c>
      <c r="C76" s="308"/>
      <c r="D76" s="308"/>
      <c r="E76" s="308"/>
      <c r="F76" s="308"/>
      <c r="G76" s="308" t="s">
        <v>287</v>
      </c>
      <c r="H76" s="301">
        <v>1</v>
      </c>
      <c r="I76" s="118"/>
      <c r="J76" s="301">
        <v>2</v>
      </c>
      <c r="K76" s="118"/>
      <c r="L76" s="301">
        <v>25</v>
      </c>
      <c r="M76" s="301">
        <v>18</v>
      </c>
      <c r="N76" s="118"/>
      <c r="O76" s="301">
        <v>16</v>
      </c>
      <c r="P76" s="301">
        <v>25</v>
      </c>
      <c r="Q76" s="118"/>
      <c r="R76" s="301">
        <v>10</v>
      </c>
      <c r="S76" s="301">
        <v>15</v>
      </c>
    </row>
    <row r="77" spans="1:19" ht="15">
      <c r="A77" s="118" t="s">
        <v>416</v>
      </c>
      <c r="B77" s="152"/>
      <c r="C77" s="308" t="s">
        <v>289</v>
      </c>
      <c r="D77" s="308"/>
      <c r="E77" s="308" t="s">
        <v>438</v>
      </c>
      <c r="F77" s="308"/>
      <c r="G77" s="308" t="s">
        <v>284</v>
      </c>
      <c r="K77" s="7"/>
      <c r="L77" s="7"/>
      <c r="M77" s="7"/>
      <c r="N77" s="7"/>
      <c r="O77" s="7"/>
      <c r="P77" s="7"/>
      <c r="Q77" s="7"/>
      <c r="R77" s="7"/>
      <c r="S77" s="7"/>
    </row>
    <row r="78" spans="1:19" ht="15">
      <c r="A78" s="118"/>
      <c r="B78" s="152"/>
      <c r="C78" s="308"/>
      <c r="D78" s="308"/>
      <c r="E78" s="308"/>
      <c r="F78" s="308"/>
      <c r="G78" s="308"/>
      <c r="K78" s="7"/>
      <c r="L78" s="7"/>
      <c r="M78" s="7"/>
      <c r="N78" s="7"/>
      <c r="O78" s="7"/>
      <c r="P78" s="7"/>
      <c r="Q78" s="7"/>
      <c r="R78" s="7"/>
      <c r="S78" s="7"/>
    </row>
    <row r="79" spans="1:19" ht="15">
      <c r="A79" s="118" t="s">
        <v>290</v>
      </c>
      <c r="B79" s="152">
        <v>3</v>
      </c>
      <c r="C79" s="308"/>
      <c r="D79" s="308"/>
      <c r="E79" s="308"/>
      <c r="F79" s="308"/>
      <c r="G79" s="308" t="s">
        <v>287</v>
      </c>
      <c r="H79" s="301">
        <v>2</v>
      </c>
      <c r="I79" s="118" t="s">
        <v>480</v>
      </c>
      <c r="J79" s="301">
        <v>1</v>
      </c>
      <c r="K79" s="7"/>
      <c r="L79" s="301">
        <v>25</v>
      </c>
      <c r="M79" s="301">
        <v>16</v>
      </c>
      <c r="N79" s="7"/>
      <c r="O79" s="301">
        <v>15</v>
      </c>
      <c r="P79" s="301">
        <v>12</v>
      </c>
      <c r="Q79" s="7"/>
      <c r="R79" s="301"/>
      <c r="S79" s="301"/>
    </row>
    <row r="80" spans="1:19" ht="15">
      <c r="A80" s="118" t="s">
        <v>416</v>
      </c>
      <c r="B80" s="152"/>
      <c r="C80" s="308" t="s">
        <v>276</v>
      </c>
      <c r="D80" s="308"/>
      <c r="E80" s="308" t="s">
        <v>831</v>
      </c>
      <c r="F80" s="308"/>
      <c r="G80" s="308" t="s">
        <v>282</v>
      </c>
      <c r="K80" s="7"/>
      <c r="L80" s="7"/>
      <c r="M80" s="7"/>
      <c r="N80" s="7"/>
      <c r="O80" s="7"/>
      <c r="P80" s="7"/>
      <c r="Q80" s="7"/>
      <c r="R80" s="7"/>
      <c r="S80" s="7"/>
    </row>
    <row r="81" spans="1:19" ht="15">
      <c r="A81" s="118"/>
      <c r="B81" s="152"/>
      <c r="C81" s="308"/>
      <c r="D81" s="308"/>
      <c r="E81" s="308"/>
      <c r="F81" s="308"/>
      <c r="G81" s="308"/>
      <c r="K81" s="7"/>
      <c r="L81" s="7"/>
      <c r="M81" s="7"/>
      <c r="N81" s="7"/>
      <c r="O81" s="7"/>
      <c r="P81" s="7"/>
      <c r="Q81" s="7"/>
      <c r="R81" s="7"/>
      <c r="S81" s="7"/>
    </row>
    <row r="82" spans="1:19" ht="15">
      <c r="A82" s="118" t="s">
        <v>791</v>
      </c>
      <c r="B82" s="152">
        <v>1</v>
      </c>
      <c r="C82" s="308" t="s">
        <v>287</v>
      </c>
      <c r="D82" s="308"/>
      <c r="E82" s="308" t="s">
        <v>287</v>
      </c>
      <c r="F82" s="308"/>
      <c r="G82" s="308" t="s">
        <v>287</v>
      </c>
      <c r="H82" s="301">
        <v>2</v>
      </c>
      <c r="I82" s="118" t="s">
        <v>480</v>
      </c>
      <c r="J82" s="301">
        <v>1</v>
      </c>
      <c r="K82" s="7"/>
      <c r="L82" s="301">
        <v>17</v>
      </c>
      <c r="M82" s="301">
        <v>25</v>
      </c>
      <c r="N82" s="7"/>
      <c r="O82" s="301">
        <v>25</v>
      </c>
      <c r="P82" s="301">
        <v>23</v>
      </c>
      <c r="Q82" s="7"/>
      <c r="R82" s="301">
        <v>16</v>
      </c>
      <c r="S82" s="301">
        <v>14</v>
      </c>
    </row>
    <row r="83" spans="1:19" ht="15">
      <c r="A83" s="119" t="s">
        <v>291</v>
      </c>
      <c r="B83" s="152"/>
      <c r="C83" s="308" t="s">
        <v>278</v>
      </c>
      <c r="D83" s="308"/>
      <c r="E83" s="308" t="s">
        <v>292</v>
      </c>
      <c r="F83" s="308"/>
      <c r="G83" s="308" t="s">
        <v>293</v>
      </c>
      <c r="K83" s="7"/>
      <c r="L83" s="7"/>
      <c r="M83" s="7"/>
      <c r="N83" s="7"/>
      <c r="O83" s="7"/>
      <c r="P83" s="7"/>
      <c r="Q83" s="7"/>
      <c r="R83" s="7"/>
      <c r="S83" s="7"/>
    </row>
    <row r="84" spans="1:19" ht="15">
      <c r="A84" s="118"/>
      <c r="B84" s="152"/>
      <c r="C84" s="308"/>
      <c r="D84" s="308"/>
      <c r="E84" s="308"/>
      <c r="F84" s="308"/>
      <c r="G84" s="308"/>
      <c r="K84" s="7"/>
      <c r="L84" s="7"/>
      <c r="M84" s="7"/>
      <c r="N84" s="7"/>
      <c r="O84" s="7"/>
      <c r="P84" s="7"/>
      <c r="Q84" s="7"/>
      <c r="R84" s="7"/>
      <c r="S84" s="7"/>
    </row>
    <row r="85" spans="1:19" ht="15">
      <c r="A85" s="118" t="s">
        <v>294</v>
      </c>
      <c r="B85" s="152">
        <v>2</v>
      </c>
      <c r="C85" s="308" t="s">
        <v>287</v>
      </c>
      <c r="D85" s="308"/>
      <c r="E85" s="308" t="s">
        <v>287</v>
      </c>
      <c r="F85" s="308"/>
      <c r="G85" s="308" t="s">
        <v>287</v>
      </c>
      <c r="H85" s="301">
        <v>2</v>
      </c>
      <c r="I85" s="118" t="s">
        <v>480</v>
      </c>
      <c r="J85" s="301">
        <v>0</v>
      </c>
      <c r="K85" s="7"/>
      <c r="L85" s="301">
        <v>25</v>
      </c>
      <c r="M85" s="301">
        <v>19</v>
      </c>
      <c r="N85" s="7"/>
      <c r="O85" s="301">
        <v>25</v>
      </c>
      <c r="P85" s="301">
        <v>20</v>
      </c>
      <c r="Q85" s="7"/>
      <c r="R85" s="301"/>
      <c r="S85" s="301"/>
    </row>
    <row r="86" spans="1:7" ht="15">
      <c r="A86" s="119" t="s">
        <v>291</v>
      </c>
      <c r="B86" s="152"/>
      <c r="C86" s="308" t="s">
        <v>277</v>
      </c>
      <c r="D86" s="308"/>
      <c r="E86" s="308" t="s">
        <v>295</v>
      </c>
      <c r="F86" s="308"/>
      <c r="G86" s="308" t="s">
        <v>296</v>
      </c>
    </row>
    <row r="87" spans="1:18" ht="15">
      <c r="A87" s="118"/>
      <c r="B87" s="152"/>
      <c r="C87" s="308"/>
      <c r="D87" s="308"/>
      <c r="E87" s="308"/>
      <c r="F87" s="308"/>
      <c r="G87" s="308"/>
      <c r="K87" s="152"/>
      <c r="L87" s="309"/>
      <c r="M87" s="309"/>
      <c r="N87" s="309"/>
      <c r="O87" s="17"/>
      <c r="P87" s="308"/>
      <c r="R87" s="22"/>
    </row>
    <row r="88" spans="1:19" ht="15">
      <c r="A88" s="118" t="s">
        <v>791</v>
      </c>
      <c r="B88" s="152">
        <v>1</v>
      </c>
      <c r="C88" s="308" t="str">
        <f>G82</f>
        <v>,</v>
      </c>
      <c r="D88" s="308"/>
      <c r="E88" s="308" t="str">
        <f>C82</f>
        <v>,</v>
      </c>
      <c r="F88" s="308"/>
      <c r="G88" s="308" t="str">
        <f>E82</f>
        <v>,</v>
      </c>
      <c r="H88" s="301">
        <v>1</v>
      </c>
      <c r="I88" s="118" t="s">
        <v>480</v>
      </c>
      <c r="J88" s="301">
        <v>2</v>
      </c>
      <c r="K88" s="118"/>
      <c r="L88" s="301">
        <v>22</v>
      </c>
      <c r="M88" s="301">
        <v>25</v>
      </c>
      <c r="N88" s="118"/>
      <c r="O88" s="301">
        <v>25</v>
      </c>
      <c r="P88" s="301">
        <v>15</v>
      </c>
      <c r="Q88" s="118"/>
      <c r="R88" s="301">
        <v>10</v>
      </c>
      <c r="S88" s="301">
        <v>15</v>
      </c>
    </row>
    <row r="89" spans="1:19" ht="15">
      <c r="A89" s="119" t="s">
        <v>297</v>
      </c>
      <c r="B89" s="152"/>
      <c r="C89" s="308" t="s">
        <v>293</v>
      </c>
      <c r="D89" s="308"/>
      <c r="E89" s="308" t="s">
        <v>298</v>
      </c>
      <c r="F89" s="308"/>
      <c r="G89" s="308" t="s">
        <v>299</v>
      </c>
      <c r="K89" s="7"/>
      <c r="L89" s="7"/>
      <c r="M89" s="7"/>
      <c r="N89" s="7"/>
      <c r="O89" s="7"/>
      <c r="P89" s="7"/>
      <c r="Q89" s="7"/>
      <c r="R89" s="7"/>
      <c r="S89" s="7"/>
    </row>
    <row r="90" spans="1:19" ht="15">
      <c r="A90" s="119"/>
      <c r="B90" s="152"/>
      <c r="C90" s="308"/>
      <c r="D90" s="308"/>
      <c r="E90" s="308"/>
      <c r="F90" s="308"/>
      <c r="G90" s="308"/>
      <c r="K90" s="7"/>
      <c r="L90" s="7"/>
      <c r="M90" s="7"/>
      <c r="N90" s="7"/>
      <c r="O90" s="7"/>
      <c r="P90" s="7"/>
      <c r="Q90" s="7"/>
      <c r="R90" s="7"/>
      <c r="S90" s="7"/>
    </row>
    <row r="91" spans="1:19" ht="15">
      <c r="A91" s="118" t="s">
        <v>300</v>
      </c>
      <c r="B91" s="152">
        <v>2</v>
      </c>
      <c r="C91" s="308" t="str">
        <f>G85</f>
        <v>,</v>
      </c>
      <c r="D91" s="308"/>
      <c r="E91" s="308" t="str">
        <f>C85</f>
        <v>,</v>
      </c>
      <c r="F91" s="308"/>
      <c r="G91" s="308" t="str">
        <f>E85</f>
        <v>,</v>
      </c>
      <c r="H91" s="301">
        <v>2</v>
      </c>
      <c r="I91" s="118" t="s">
        <v>480</v>
      </c>
      <c r="J91" s="301">
        <v>1</v>
      </c>
      <c r="K91" s="7"/>
      <c r="L91" s="301">
        <v>20</v>
      </c>
      <c r="M91" s="301">
        <v>25</v>
      </c>
      <c r="N91" s="7"/>
      <c r="O91" s="301">
        <v>29</v>
      </c>
      <c r="P91" s="301">
        <v>27</v>
      </c>
      <c r="Q91" s="7"/>
      <c r="R91" s="301">
        <v>18</v>
      </c>
      <c r="S91" s="301">
        <v>16</v>
      </c>
    </row>
    <row r="92" spans="1:19" ht="15">
      <c r="A92" s="118" t="s">
        <v>423</v>
      </c>
      <c r="B92" s="152"/>
      <c r="C92" s="308" t="s">
        <v>296</v>
      </c>
      <c r="D92" s="308"/>
      <c r="E92" s="308" t="s">
        <v>301</v>
      </c>
      <c r="F92" s="308"/>
      <c r="G92" s="308" t="s">
        <v>302</v>
      </c>
      <c r="K92" s="7"/>
      <c r="L92" s="7"/>
      <c r="M92" s="7"/>
      <c r="N92" s="7"/>
      <c r="O92" s="7"/>
      <c r="P92" s="7"/>
      <c r="Q92" s="7"/>
      <c r="R92" s="7"/>
      <c r="S92" s="7"/>
    </row>
    <row r="93" spans="1:19" ht="15">
      <c r="A93" s="119"/>
      <c r="B93" s="152"/>
      <c r="C93" s="308"/>
      <c r="D93" s="308"/>
      <c r="E93" s="308"/>
      <c r="F93" s="308"/>
      <c r="G93" s="308"/>
      <c r="K93" s="7"/>
      <c r="L93" s="7"/>
      <c r="M93" s="7"/>
      <c r="N93" s="7"/>
      <c r="O93" s="7"/>
      <c r="P93" s="7"/>
      <c r="Q93" s="7"/>
      <c r="R93" s="7"/>
      <c r="S93" s="7"/>
    </row>
    <row r="94" spans="1:19" ht="15">
      <c r="A94" s="118" t="s">
        <v>791</v>
      </c>
      <c r="B94" s="152">
        <v>1</v>
      </c>
      <c r="C94" s="308" t="str">
        <f>E82</f>
        <v>,</v>
      </c>
      <c r="D94" s="308"/>
      <c r="E94" s="308" t="str">
        <f>C88</f>
        <v>,</v>
      </c>
      <c r="F94" s="308"/>
      <c r="G94" s="308" t="str">
        <f>C82</f>
        <v>,</v>
      </c>
      <c r="H94" s="301">
        <v>2</v>
      </c>
      <c r="I94" s="118" t="s">
        <v>480</v>
      </c>
      <c r="J94" s="301">
        <v>0</v>
      </c>
      <c r="K94" s="7"/>
      <c r="L94" s="301">
        <v>25</v>
      </c>
      <c r="M94" s="301">
        <v>20</v>
      </c>
      <c r="N94" s="7"/>
      <c r="O94" s="301">
        <v>25</v>
      </c>
      <c r="P94" s="301">
        <v>18</v>
      </c>
      <c r="Q94" s="7"/>
      <c r="R94" s="301"/>
      <c r="S94" s="301"/>
    </row>
    <row r="95" spans="1:19" ht="15">
      <c r="A95" s="119" t="s">
        <v>303</v>
      </c>
      <c r="B95" s="152"/>
      <c r="C95" s="308" t="s">
        <v>299</v>
      </c>
      <c r="D95" s="308"/>
      <c r="E95" s="308" t="s">
        <v>293</v>
      </c>
      <c r="F95" s="308"/>
      <c r="G95" s="308" t="s">
        <v>298</v>
      </c>
      <c r="K95" s="7"/>
      <c r="L95" s="7"/>
      <c r="M95" s="7"/>
      <c r="N95" s="7"/>
      <c r="O95" s="7"/>
      <c r="P95" s="7"/>
      <c r="Q95" s="7"/>
      <c r="R95" s="7"/>
      <c r="S95" s="7"/>
    </row>
    <row r="96" spans="1:19" ht="15">
      <c r="A96" s="119"/>
      <c r="B96" s="152"/>
      <c r="C96" s="119"/>
      <c r="D96" s="119"/>
      <c r="E96" s="119"/>
      <c r="F96" s="119"/>
      <c r="G96" s="119"/>
      <c r="K96" s="7"/>
      <c r="L96" s="7"/>
      <c r="M96" s="7"/>
      <c r="N96" s="7"/>
      <c r="O96" s="7"/>
      <c r="P96" s="7"/>
      <c r="Q96" s="7"/>
      <c r="R96" s="7"/>
      <c r="S96" s="7"/>
    </row>
    <row r="97" spans="1:19" ht="15">
      <c r="A97" s="118" t="s">
        <v>300</v>
      </c>
      <c r="B97" s="152">
        <v>2</v>
      </c>
      <c r="C97" s="308" t="str">
        <f>E85</f>
        <v>,</v>
      </c>
      <c r="D97" s="308"/>
      <c r="E97" s="308" t="str">
        <f>G85</f>
        <v>,</v>
      </c>
      <c r="F97" s="308"/>
      <c r="G97" s="308" t="str">
        <f>C85</f>
        <v>,</v>
      </c>
      <c r="H97" s="301">
        <v>0</v>
      </c>
      <c r="I97" s="118" t="s">
        <v>480</v>
      </c>
      <c r="J97" s="301">
        <v>2</v>
      </c>
      <c r="K97" s="7"/>
      <c r="L97" s="301">
        <v>21</v>
      </c>
      <c r="M97" s="301">
        <v>25</v>
      </c>
      <c r="N97" s="7"/>
      <c r="O97" s="301">
        <v>18</v>
      </c>
      <c r="P97" s="301">
        <v>25</v>
      </c>
      <c r="Q97" s="7"/>
      <c r="R97" s="301"/>
      <c r="S97" s="301"/>
    </row>
    <row r="98" spans="1:7" ht="15">
      <c r="A98" s="118" t="s">
        <v>426</v>
      </c>
      <c r="B98" s="152"/>
      <c r="C98" s="308" t="s">
        <v>302</v>
      </c>
      <c r="D98" s="308"/>
      <c r="E98" s="308" t="s">
        <v>304</v>
      </c>
      <c r="F98" s="308"/>
      <c r="G98" s="308" t="s">
        <v>301</v>
      </c>
    </row>
    <row r="99" spans="1:7" ht="15">
      <c r="A99" s="118"/>
      <c r="B99" s="152"/>
      <c r="E99" s="17"/>
      <c r="F99" s="17"/>
      <c r="G99" s="17"/>
    </row>
    <row r="100" spans="1:4" ht="16.5">
      <c r="A100" s="118"/>
      <c r="B100" s="115" t="s">
        <v>679</v>
      </c>
      <c r="D100" s="13" t="s">
        <v>829</v>
      </c>
    </row>
    <row r="101" spans="1:4" ht="15">
      <c r="A101" s="118"/>
      <c r="C101" s="9"/>
      <c r="D101" s="13"/>
    </row>
    <row r="102" spans="1:19" ht="12">
      <c r="A102" s="191" t="s">
        <v>815</v>
      </c>
      <c r="B102" s="191" t="s">
        <v>825</v>
      </c>
      <c r="C102" s="296" t="s">
        <v>775</v>
      </c>
      <c r="D102" s="119"/>
      <c r="E102" s="296" t="s">
        <v>776</v>
      </c>
      <c r="F102" s="13"/>
      <c r="G102" s="296" t="s">
        <v>818</v>
      </c>
      <c r="H102" s="191"/>
      <c r="I102" s="191"/>
      <c r="J102" s="191"/>
      <c r="K102" s="118"/>
      <c r="L102" s="118"/>
      <c r="M102" s="118"/>
      <c r="N102" s="297" t="s">
        <v>819</v>
      </c>
      <c r="O102" s="118"/>
      <c r="P102" s="118"/>
      <c r="Q102" s="118"/>
      <c r="R102" s="118"/>
      <c r="S102" s="118"/>
    </row>
    <row r="103" spans="1:19" ht="15">
      <c r="A103" s="118" t="s">
        <v>416</v>
      </c>
      <c r="C103" s="310" t="s">
        <v>305</v>
      </c>
      <c r="D103" s="119"/>
      <c r="H103" s="201" t="s">
        <v>407</v>
      </c>
      <c r="I103" s="201"/>
      <c r="J103" s="201"/>
      <c r="K103" s="201"/>
      <c r="L103" s="201" t="s">
        <v>408</v>
      </c>
      <c r="M103" s="201"/>
      <c r="N103" s="201"/>
      <c r="O103" s="201" t="s">
        <v>409</v>
      </c>
      <c r="P103" s="201"/>
      <c r="Q103" s="201"/>
      <c r="R103" s="201" t="s">
        <v>410</v>
      </c>
      <c r="S103" s="201"/>
    </row>
    <row r="104" spans="1:19" ht="15">
      <c r="A104" s="311" t="s">
        <v>306</v>
      </c>
      <c r="B104" s="152">
        <v>3</v>
      </c>
      <c r="C104" s="308" t="str">
        <f>G76</f>
        <v>,</v>
      </c>
      <c r="D104" s="308"/>
      <c r="E104" s="312"/>
      <c r="F104" s="119"/>
      <c r="G104" s="6" t="str">
        <f>G79</f>
        <v>,</v>
      </c>
      <c r="H104" s="301">
        <v>2</v>
      </c>
      <c r="I104" s="118" t="s">
        <v>480</v>
      </c>
      <c r="J104" s="301">
        <v>1</v>
      </c>
      <c r="K104" s="118"/>
      <c r="L104" s="301">
        <v>25</v>
      </c>
      <c r="M104" s="301">
        <v>18</v>
      </c>
      <c r="N104" s="118"/>
      <c r="O104" s="301">
        <v>19</v>
      </c>
      <c r="P104" s="301">
        <v>25</v>
      </c>
      <c r="Q104" s="118"/>
      <c r="R104" s="301">
        <v>15</v>
      </c>
      <c r="S104" s="301">
        <v>12</v>
      </c>
    </row>
    <row r="105" spans="1:7" ht="15">
      <c r="A105" s="118" t="s">
        <v>421</v>
      </c>
      <c r="B105" s="152"/>
      <c r="C105" s="308" t="s">
        <v>281</v>
      </c>
      <c r="D105" s="308"/>
      <c r="E105" s="308" t="s">
        <v>285</v>
      </c>
      <c r="F105" s="308"/>
      <c r="G105" s="313" t="s">
        <v>829</v>
      </c>
    </row>
    <row r="106" spans="1:7" ht="15">
      <c r="A106" s="118"/>
      <c r="B106" s="152"/>
      <c r="C106" s="308"/>
      <c r="D106" s="308"/>
      <c r="E106" s="308"/>
      <c r="F106" s="308"/>
      <c r="G106" s="313"/>
    </row>
    <row r="107" spans="1:19" ht="15">
      <c r="A107" s="311" t="s">
        <v>307</v>
      </c>
      <c r="B107" s="152">
        <v>3</v>
      </c>
      <c r="C107" s="308" t="str">
        <f>G104</f>
        <v>,</v>
      </c>
      <c r="D107" s="308"/>
      <c r="E107" s="308" t="str">
        <f>G73</f>
        <v>,</v>
      </c>
      <c r="F107" s="308"/>
      <c r="G107" s="313" t="s">
        <v>829</v>
      </c>
      <c r="H107" s="301">
        <v>2</v>
      </c>
      <c r="I107" s="118" t="s">
        <v>480</v>
      </c>
      <c r="J107" s="301">
        <v>0</v>
      </c>
      <c r="K107" s="118"/>
      <c r="L107" s="301">
        <v>25</v>
      </c>
      <c r="M107" s="301">
        <v>18</v>
      </c>
      <c r="N107" s="118"/>
      <c r="O107" s="301">
        <v>25</v>
      </c>
      <c r="P107" s="301">
        <v>22</v>
      </c>
      <c r="Q107" s="118"/>
      <c r="R107" s="301"/>
      <c r="S107" s="301"/>
    </row>
    <row r="108" spans="1:19" ht="15">
      <c r="A108" s="118" t="s">
        <v>423</v>
      </c>
      <c r="B108" s="152"/>
      <c r="C108" s="308" t="s">
        <v>282</v>
      </c>
      <c r="D108" s="308"/>
      <c r="E108" s="308" t="s">
        <v>283</v>
      </c>
      <c r="F108" s="308"/>
      <c r="G108" s="313" t="s">
        <v>829</v>
      </c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5">
      <c r="A109" s="118"/>
      <c r="B109" s="152"/>
      <c r="C109" s="308"/>
      <c r="D109" s="308"/>
      <c r="E109" s="308"/>
      <c r="F109" s="308"/>
      <c r="G109" s="313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5">
      <c r="A110" s="118" t="s">
        <v>382</v>
      </c>
      <c r="B110" s="152">
        <v>3</v>
      </c>
      <c r="C110" s="308"/>
      <c r="D110" s="308"/>
      <c r="E110" s="308"/>
      <c r="F110" s="308"/>
      <c r="G110" s="313" t="s">
        <v>829</v>
      </c>
      <c r="H110" s="301">
        <v>0</v>
      </c>
      <c r="I110" s="118" t="s">
        <v>480</v>
      </c>
      <c r="J110" s="301">
        <v>2</v>
      </c>
      <c r="K110" s="7"/>
      <c r="L110" s="301">
        <v>19</v>
      </c>
      <c r="M110" s="301">
        <v>25</v>
      </c>
      <c r="N110" s="7"/>
      <c r="O110" s="301">
        <v>19</v>
      </c>
      <c r="P110" s="301">
        <v>25</v>
      </c>
      <c r="Q110" s="7"/>
      <c r="R110" s="301"/>
      <c r="S110" s="301"/>
    </row>
    <row r="111" spans="1:19" ht="15">
      <c r="A111" s="118" t="s">
        <v>426</v>
      </c>
      <c r="B111" s="152"/>
      <c r="C111" s="308" t="s">
        <v>308</v>
      </c>
      <c r="D111" s="119"/>
      <c r="E111" s="308" t="s">
        <v>309</v>
      </c>
      <c r="F111" s="308"/>
      <c r="G111" s="313" t="s">
        <v>829</v>
      </c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">
      <c r="A112" s="118"/>
      <c r="C112" s="119"/>
      <c r="D112" s="119"/>
      <c r="E112" s="119"/>
      <c r="F112" s="119"/>
      <c r="G112" s="314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">
      <c r="A113" s="118" t="s">
        <v>385</v>
      </c>
      <c r="B113" s="7">
        <v>3</v>
      </c>
      <c r="C113" s="119" t="str">
        <f>G110</f>
        <v> </v>
      </c>
      <c r="D113" s="119"/>
      <c r="E113" s="119"/>
      <c r="F113" s="119"/>
      <c r="G113" s="314"/>
      <c r="H113" s="301">
        <v>0</v>
      </c>
      <c r="I113" s="118" t="s">
        <v>480</v>
      </c>
      <c r="J113" s="301">
        <v>2</v>
      </c>
      <c r="K113" s="7"/>
      <c r="L113" s="301">
        <v>18</v>
      </c>
      <c r="M113" s="301">
        <v>25</v>
      </c>
      <c r="N113" s="7"/>
      <c r="O113" s="301">
        <v>16</v>
      </c>
      <c r="P113" s="301">
        <v>25</v>
      </c>
      <c r="Q113" s="7"/>
      <c r="R113" s="301"/>
      <c r="S113" s="301"/>
    </row>
    <row r="114" spans="1:7" ht="12">
      <c r="A114" s="118" t="s">
        <v>216</v>
      </c>
      <c r="C114" s="119" t="s">
        <v>310</v>
      </c>
      <c r="D114" s="119"/>
      <c r="E114" s="119" t="s">
        <v>311</v>
      </c>
      <c r="F114" s="119"/>
      <c r="G114" s="314" t="s">
        <v>829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98"/>
  <sheetViews>
    <sheetView zoomScalePageLayoutView="0" workbookViewId="0" topLeftCell="A1">
      <selection activeCell="E5" sqref="E5:F21"/>
    </sheetView>
  </sheetViews>
  <sheetFormatPr defaultColWidth="8.8515625" defaultRowHeight="12.75"/>
  <cols>
    <col min="4" max="4" width="9.421875" style="0" customWidth="1"/>
    <col min="6" max="6" width="9.7109375" style="0" customWidth="1"/>
    <col min="7" max="7" width="19.421875" style="0" customWidth="1"/>
    <col min="8" max="8" width="6.00390625" style="0" customWidth="1"/>
    <col min="9" max="9" width="2.28125" style="0" customWidth="1"/>
    <col min="10" max="10" width="4.28125" style="0" customWidth="1"/>
    <col min="11" max="11" width="2.00390625" style="0" customWidth="1"/>
    <col min="12" max="12" width="4.28125" style="0" customWidth="1"/>
    <col min="13" max="13" width="4.421875" style="0" customWidth="1"/>
    <col min="14" max="14" width="2.8515625" style="0" customWidth="1"/>
    <col min="15" max="15" width="4.28125" style="0" customWidth="1"/>
    <col min="16" max="16" width="3.140625" style="0" customWidth="1"/>
    <col min="17" max="17" width="2.00390625" style="0" customWidth="1"/>
    <col min="18" max="19" width="3.421875" style="0" customWidth="1"/>
  </cols>
  <sheetData>
    <row r="1" spans="1:8" s="34" customFormat="1" ht="18">
      <c r="A1" s="33" t="s">
        <v>197</v>
      </c>
      <c r="H1" s="35"/>
    </row>
    <row r="2" spans="1:8" ht="12">
      <c r="A2" s="316"/>
      <c r="D2" s="294" t="s">
        <v>829</v>
      </c>
      <c r="H2" s="22"/>
    </row>
    <row r="3" spans="1:8" ht="27.75">
      <c r="A3" s="2" t="s">
        <v>478</v>
      </c>
      <c r="D3" s="113" t="s">
        <v>829</v>
      </c>
      <c r="H3" s="22"/>
    </row>
    <row r="4" spans="1:8" ht="16.5">
      <c r="A4" s="2"/>
      <c r="C4" s="3"/>
      <c r="D4" s="3" t="s">
        <v>821</v>
      </c>
      <c r="H4" s="22"/>
    </row>
    <row r="5" spans="1:8" ht="15">
      <c r="A5" s="119" t="s">
        <v>312</v>
      </c>
      <c r="B5" s="119"/>
      <c r="C5" s="119"/>
      <c r="D5" s="3">
        <v>1</v>
      </c>
      <c r="E5" t="s">
        <v>313</v>
      </c>
      <c r="H5" s="22"/>
    </row>
    <row r="6" spans="1:8" ht="15">
      <c r="A6" s="119" t="s">
        <v>337</v>
      </c>
      <c r="B6" s="119"/>
      <c r="C6" s="119"/>
      <c r="D6" s="3">
        <v>2</v>
      </c>
      <c r="E6" t="s">
        <v>596</v>
      </c>
      <c r="H6" s="22"/>
    </row>
    <row r="7" spans="1:8" ht="15">
      <c r="A7" s="119" t="s">
        <v>406</v>
      </c>
      <c r="B7" s="119"/>
      <c r="C7" s="119"/>
      <c r="D7" s="3">
        <v>3</v>
      </c>
      <c r="E7" t="s">
        <v>598</v>
      </c>
      <c r="H7" s="22"/>
    </row>
    <row r="8" spans="1:9" ht="15">
      <c r="A8" s="119" t="s">
        <v>313</v>
      </c>
      <c r="B8" s="119"/>
      <c r="C8" s="119"/>
      <c r="D8" s="3">
        <v>4</v>
      </c>
      <c r="E8" s="294" t="s">
        <v>314</v>
      </c>
      <c r="F8" s="317"/>
      <c r="G8" s="318"/>
      <c r="H8" s="318"/>
      <c r="I8" s="318"/>
    </row>
    <row r="9" spans="1:9" ht="15">
      <c r="A9" s="119" t="s">
        <v>315</v>
      </c>
      <c r="B9" s="119"/>
      <c r="C9" s="119"/>
      <c r="D9" s="3">
        <v>5</v>
      </c>
      <c r="E9" t="s">
        <v>837</v>
      </c>
      <c r="F9" s="319"/>
      <c r="G9" s="112"/>
      <c r="H9" s="112"/>
      <c r="I9" s="112"/>
    </row>
    <row r="10" spans="1:9" ht="15">
      <c r="A10" s="119" t="s">
        <v>597</v>
      </c>
      <c r="B10" s="119"/>
      <c r="C10" s="119"/>
      <c r="D10" s="3">
        <v>6</v>
      </c>
      <c r="E10" t="s">
        <v>316</v>
      </c>
      <c r="F10" s="319"/>
      <c r="G10" s="112"/>
      <c r="H10" s="112"/>
      <c r="I10" s="112"/>
    </row>
    <row r="11" spans="1:9" ht="15">
      <c r="A11" s="119" t="s">
        <v>317</v>
      </c>
      <c r="B11" s="119"/>
      <c r="C11" s="119"/>
      <c r="D11" s="3">
        <v>7</v>
      </c>
      <c r="E11" t="s">
        <v>318</v>
      </c>
      <c r="F11" s="319"/>
      <c r="G11" s="112"/>
      <c r="H11" s="112"/>
      <c r="I11" s="112"/>
    </row>
    <row r="12" spans="1:9" ht="15">
      <c r="A12" s="119" t="s">
        <v>319</v>
      </c>
      <c r="B12" s="119"/>
      <c r="C12" s="119"/>
      <c r="D12" s="3">
        <v>8</v>
      </c>
      <c r="E12" t="s">
        <v>597</v>
      </c>
      <c r="F12" s="319"/>
      <c r="G12" s="112"/>
      <c r="H12" s="112"/>
      <c r="I12" s="112"/>
    </row>
    <row r="13" spans="1:8" ht="15">
      <c r="A13" s="119" t="s">
        <v>320</v>
      </c>
      <c r="B13" s="119"/>
      <c r="C13" s="119"/>
      <c r="D13" s="3">
        <v>9</v>
      </c>
      <c r="E13" t="s">
        <v>312</v>
      </c>
      <c r="H13" s="22"/>
    </row>
    <row r="14" spans="1:9" ht="15">
      <c r="A14" s="119" t="s">
        <v>316</v>
      </c>
      <c r="B14" s="119"/>
      <c r="C14" s="119"/>
      <c r="D14" s="3">
        <v>10</v>
      </c>
      <c r="E14" t="s">
        <v>406</v>
      </c>
      <c r="F14" s="317"/>
      <c r="G14" s="318"/>
      <c r="H14" s="318"/>
      <c r="I14" s="318"/>
    </row>
    <row r="15" spans="1:9" ht="15">
      <c r="A15" s="119" t="s">
        <v>596</v>
      </c>
      <c r="B15" s="119"/>
      <c r="C15" s="119"/>
      <c r="D15" s="3">
        <v>11</v>
      </c>
      <c r="E15" t="s">
        <v>321</v>
      </c>
      <c r="F15" s="319"/>
      <c r="G15" s="112"/>
      <c r="H15" s="112"/>
      <c r="I15" s="112"/>
    </row>
    <row r="16" spans="1:9" ht="15">
      <c r="A16" s="119" t="s">
        <v>318</v>
      </c>
      <c r="B16" s="119"/>
      <c r="C16" s="119"/>
      <c r="D16" s="3">
        <v>12</v>
      </c>
      <c r="E16" t="s">
        <v>317</v>
      </c>
      <c r="F16" s="319"/>
      <c r="G16" s="112"/>
      <c r="H16" s="112"/>
      <c r="I16" s="112"/>
    </row>
    <row r="17" spans="1:9" ht="15">
      <c r="A17" s="119" t="s">
        <v>339</v>
      </c>
      <c r="B17" s="119"/>
      <c r="C17" s="119"/>
      <c r="D17" s="3">
        <v>13</v>
      </c>
      <c r="E17" t="s">
        <v>113</v>
      </c>
      <c r="G17" s="112"/>
      <c r="H17" s="112"/>
      <c r="I17" s="112"/>
    </row>
    <row r="18" spans="1:9" ht="15">
      <c r="A18" s="119" t="s">
        <v>338</v>
      </c>
      <c r="B18" s="119"/>
      <c r="C18" s="119"/>
      <c r="D18" s="3">
        <v>14</v>
      </c>
      <c r="E18" t="s">
        <v>338</v>
      </c>
      <c r="F18" s="319"/>
      <c r="G18" s="112"/>
      <c r="H18" s="112"/>
      <c r="I18" s="112"/>
    </row>
    <row r="19" spans="1:9" ht="15">
      <c r="A19" s="119" t="s">
        <v>837</v>
      </c>
      <c r="B19" s="119"/>
      <c r="C19" s="119"/>
      <c r="D19" s="3">
        <v>15</v>
      </c>
      <c r="E19" t="s">
        <v>339</v>
      </c>
      <c r="F19" s="318"/>
      <c r="G19" s="320"/>
      <c r="H19" s="320"/>
      <c r="I19" s="321"/>
    </row>
    <row r="20" spans="1:8" ht="15">
      <c r="A20" s="119" t="s">
        <v>314</v>
      </c>
      <c r="B20" s="119"/>
      <c r="C20" s="119"/>
      <c r="D20" s="3">
        <v>16</v>
      </c>
      <c r="E20" t="s">
        <v>337</v>
      </c>
      <c r="H20" s="22"/>
    </row>
    <row r="21" spans="1:8" ht="15">
      <c r="A21" s="119" t="s">
        <v>598</v>
      </c>
      <c r="B21" s="119"/>
      <c r="C21" s="119"/>
      <c r="D21" s="3">
        <v>17</v>
      </c>
      <c r="E21" t="s">
        <v>114</v>
      </c>
      <c r="H21" s="22"/>
    </row>
    <row r="22" ht="12">
      <c r="H22" s="22"/>
    </row>
    <row r="23" spans="1:8" ht="12">
      <c r="A23" s="316"/>
      <c r="B23" s="295" t="s">
        <v>829</v>
      </c>
      <c r="H23" s="22"/>
    </row>
    <row r="24" spans="1:8" ht="15">
      <c r="A24" s="316"/>
      <c r="D24" s="6"/>
      <c r="H24" s="22"/>
    </row>
    <row r="25" spans="1:8" ht="16.5">
      <c r="A25" s="322" t="s">
        <v>812</v>
      </c>
      <c r="C25" s="1" t="s">
        <v>813</v>
      </c>
      <c r="E25" s="1" t="s">
        <v>820</v>
      </c>
      <c r="G25" s="1" t="s">
        <v>824</v>
      </c>
      <c r="H25" s="22"/>
    </row>
    <row r="26" spans="1:8" ht="16.5">
      <c r="A26" s="322"/>
      <c r="C26" s="1"/>
      <c r="E26" s="1"/>
      <c r="G26" s="1"/>
      <c r="H26" s="22"/>
    </row>
    <row r="27" spans="1:19" ht="12">
      <c r="A27" s="119" t="str">
        <f>A5</f>
        <v>Ljungby U15</v>
      </c>
      <c r="B27" s="119"/>
      <c r="C27" s="119" t="str">
        <f>A6</f>
        <v>GVK 99-1</v>
      </c>
      <c r="D27" s="119"/>
      <c r="E27" s="119" t="str">
        <f>A7</f>
        <v>Åstorp</v>
      </c>
      <c r="F27" s="119"/>
      <c r="G27" s="119" t="str">
        <f>A8</f>
        <v>Tuve Björnar</v>
      </c>
      <c r="H27" s="120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ht="12">
      <c r="A28" s="119" t="str">
        <f>A12</f>
        <v>Lund Två</v>
      </c>
      <c r="B28" s="119"/>
      <c r="C28" s="119" t="str">
        <f>A11</f>
        <v>EVS Red Team</v>
      </c>
      <c r="D28" s="119"/>
      <c r="E28" s="119" t="str">
        <f>A10</f>
        <v>Veddige 1</v>
      </c>
      <c r="F28" s="119"/>
      <c r="G28" s="119" t="str">
        <f>A9</f>
        <v>FVBK F15 Vit</v>
      </c>
      <c r="H28" s="120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12">
      <c r="A29" s="119" t="str">
        <f>A13</f>
        <v>Falken F-14 Marinblå</v>
      </c>
      <c r="B29" s="119"/>
      <c r="C29" s="119" t="str">
        <f>A14</f>
        <v>Falken F-14 Röd</v>
      </c>
      <c r="D29" s="119"/>
      <c r="E29" s="119" t="str">
        <f>A15</f>
        <v>Majorna 1</v>
      </c>
      <c r="F29" s="119"/>
      <c r="G29" s="119" t="str">
        <f>A16</f>
        <v>Malmö Spikers</v>
      </c>
      <c r="H29" s="120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12">
      <c r="A30" s="119" t="str">
        <f>A20</f>
        <v>Malmö Hollywood</v>
      </c>
      <c r="B30" s="119"/>
      <c r="C30" s="119" t="str">
        <f>A19</f>
        <v>Värnamo 2</v>
      </c>
      <c r="D30" s="119"/>
      <c r="E30" s="119" t="str">
        <f>A18</f>
        <v>GVK 99-2</v>
      </c>
      <c r="F30" s="119"/>
      <c r="G30" s="119" t="str">
        <f>A17</f>
        <v>GVK 99-3</v>
      </c>
      <c r="H30" s="120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19" ht="12">
      <c r="A31" s="119" t="str">
        <f>A21</f>
        <v>Majorna 2</v>
      </c>
      <c r="B31" s="119"/>
      <c r="C31" s="119"/>
      <c r="D31" s="119"/>
      <c r="E31" s="119"/>
      <c r="F31" s="119"/>
      <c r="G31" s="119"/>
      <c r="H31" s="120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8" ht="12">
      <c r="A32" s="316"/>
      <c r="H32" s="22"/>
    </row>
    <row r="33" spans="1:8" ht="16.5">
      <c r="A33" s="316"/>
      <c r="D33" s="115" t="s">
        <v>814</v>
      </c>
      <c r="H33" s="22"/>
    </row>
    <row r="34" spans="1:8" ht="16.5">
      <c r="A34" s="323"/>
      <c r="H34" s="22"/>
    </row>
    <row r="35" spans="1:8" ht="16.5">
      <c r="A35" s="316"/>
      <c r="B35" s="115" t="s">
        <v>812</v>
      </c>
      <c r="C35" s="3"/>
      <c r="D35" s="13" t="s">
        <v>115</v>
      </c>
      <c r="H35" s="22"/>
    </row>
    <row r="36" spans="1:8" ht="12">
      <c r="A36" s="316"/>
      <c r="H36" s="22"/>
    </row>
    <row r="37" spans="1:19" ht="12">
      <c r="A37" s="191" t="s">
        <v>815</v>
      </c>
      <c r="B37" s="191" t="s">
        <v>825</v>
      </c>
      <c r="C37" s="296" t="s">
        <v>775</v>
      </c>
      <c r="D37" s="13"/>
      <c r="E37" s="296" t="s">
        <v>776</v>
      </c>
      <c r="F37" s="13"/>
      <c r="G37" s="296" t="s">
        <v>818</v>
      </c>
      <c r="H37" s="191"/>
      <c r="I37" s="191"/>
      <c r="J37" s="191"/>
      <c r="K37" s="118"/>
      <c r="L37" s="118"/>
      <c r="M37" s="118"/>
      <c r="N37" s="297" t="s">
        <v>819</v>
      </c>
      <c r="O37" s="118"/>
      <c r="P37" s="118"/>
      <c r="Q37" s="118"/>
      <c r="R37" s="118"/>
      <c r="S37" s="118"/>
    </row>
    <row r="38" spans="1:19" ht="12">
      <c r="A38" s="118"/>
      <c r="B38" s="118"/>
      <c r="C38" s="119"/>
      <c r="D38" s="119"/>
      <c r="E38" s="119"/>
      <c r="F38" s="119"/>
      <c r="G38" s="119"/>
      <c r="H38" s="201" t="s">
        <v>407</v>
      </c>
      <c r="I38" s="201"/>
      <c r="J38" s="201"/>
      <c r="K38" s="201"/>
      <c r="L38" s="201" t="s">
        <v>408</v>
      </c>
      <c r="M38" s="201"/>
      <c r="N38" s="201"/>
      <c r="O38" s="201" t="s">
        <v>409</v>
      </c>
      <c r="P38" s="201"/>
      <c r="Q38" s="201"/>
      <c r="R38" s="201" t="s">
        <v>410</v>
      </c>
      <c r="S38" s="201"/>
    </row>
    <row r="39" spans="1:19" ht="12">
      <c r="A39" s="118">
        <v>1</v>
      </c>
      <c r="B39" s="118">
        <v>1</v>
      </c>
      <c r="C39" s="119" t="str">
        <f>A31</f>
        <v>Majorna 2</v>
      </c>
      <c r="D39" s="119"/>
      <c r="E39" s="119" t="str">
        <f>A27</f>
        <v>Ljungby U15</v>
      </c>
      <c r="F39" s="119"/>
      <c r="G39" s="300" t="s">
        <v>317</v>
      </c>
      <c r="H39" s="301">
        <v>2</v>
      </c>
      <c r="I39" s="118" t="s">
        <v>480</v>
      </c>
      <c r="J39" s="301">
        <v>0</v>
      </c>
      <c r="K39" s="118"/>
      <c r="L39" s="301">
        <v>25</v>
      </c>
      <c r="M39" s="301">
        <v>19</v>
      </c>
      <c r="N39" s="118"/>
      <c r="O39" s="301">
        <v>25</v>
      </c>
      <c r="P39" s="301">
        <v>13</v>
      </c>
      <c r="Q39" s="118"/>
      <c r="R39" s="301"/>
      <c r="S39" s="301"/>
    </row>
    <row r="40" spans="1:19" ht="12">
      <c r="A40" s="118"/>
      <c r="B40" s="118"/>
      <c r="C40" s="119"/>
      <c r="D40" s="119"/>
      <c r="E40" s="119"/>
      <c r="F40" s="119"/>
      <c r="G40" s="119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19" ht="12">
      <c r="A41" s="118">
        <v>1</v>
      </c>
      <c r="B41" s="118">
        <v>2</v>
      </c>
      <c r="C41" s="119" t="str">
        <f>A28</f>
        <v>Lund Två</v>
      </c>
      <c r="D41" s="119"/>
      <c r="E41" s="119" t="str">
        <f>A30</f>
        <v>Malmö Hollywood</v>
      </c>
      <c r="F41" s="119"/>
      <c r="G41" s="119" t="str">
        <f>A29</f>
        <v>Falken F-14 Marinblå</v>
      </c>
      <c r="H41" s="301">
        <v>0</v>
      </c>
      <c r="I41" s="118" t="s">
        <v>480</v>
      </c>
      <c r="J41" s="301">
        <v>2</v>
      </c>
      <c r="K41" s="118"/>
      <c r="L41" s="301">
        <v>13</v>
      </c>
      <c r="M41" s="301">
        <v>25</v>
      </c>
      <c r="N41" s="118"/>
      <c r="O41" s="301">
        <v>13</v>
      </c>
      <c r="P41" s="301">
        <v>25</v>
      </c>
      <c r="Q41" s="118"/>
      <c r="R41" s="301"/>
      <c r="S41" s="301"/>
    </row>
    <row r="42" spans="1:19" ht="12">
      <c r="A42" s="118"/>
      <c r="B42" s="118"/>
      <c r="C42" s="119"/>
      <c r="D42" s="119"/>
      <c r="E42" s="119"/>
      <c r="F42" s="119"/>
      <c r="G42" s="119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:19" ht="12">
      <c r="A43" s="118">
        <v>2</v>
      </c>
      <c r="B43" s="118">
        <v>1</v>
      </c>
      <c r="C43" s="119" t="str">
        <f>A29</f>
        <v>Falken F-14 Marinblå</v>
      </c>
      <c r="D43" s="119"/>
      <c r="E43" s="119" t="str">
        <f>A31</f>
        <v>Majorna 2</v>
      </c>
      <c r="F43" s="119"/>
      <c r="G43" s="300" t="s">
        <v>406</v>
      </c>
      <c r="H43" s="301">
        <v>0</v>
      </c>
      <c r="I43" s="118" t="s">
        <v>480</v>
      </c>
      <c r="J43" s="301">
        <v>2</v>
      </c>
      <c r="K43" s="118"/>
      <c r="L43" s="301">
        <v>23</v>
      </c>
      <c r="M43" s="301">
        <v>25</v>
      </c>
      <c r="N43" s="118"/>
      <c r="O43" s="301">
        <v>10</v>
      </c>
      <c r="P43" s="301">
        <v>25</v>
      </c>
      <c r="Q43" s="118"/>
      <c r="R43" s="301"/>
      <c r="S43" s="301"/>
    </row>
    <row r="44" spans="1:19" ht="12">
      <c r="A44" s="118"/>
      <c r="B44" s="118"/>
      <c r="C44" s="119"/>
      <c r="D44" s="119"/>
      <c r="E44" s="119"/>
      <c r="F44" s="119"/>
      <c r="G44" s="119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1:19" ht="12">
      <c r="A45" s="118">
        <v>2</v>
      </c>
      <c r="B45" s="118">
        <v>2</v>
      </c>
      <c r="C45" s="119" t="str">
        <f>A30</f>
        <v>Malmö Hollywood</v>
      </c>
      <c r="D45" s="119"/>
      <c r="E45" s="119" t="str">
        <f>A27</f>
        <v>Ljungby U15</v>
      </c>
      <c r="F45" s="119"/>
      <c r="G45" s="119" t="str">
        <f>A31</f>
        <v>Majorna 2</v>
      </c>
      <c r="H45" s="301">
        <v>1</v>
      </c>
      <c r="I45" s="118" t="s">
        <v>480</v>
      </c>
      <c r="J45" s="301">
        <v>1</v>
      </c>
      <c r="K45" s="118"/>
      <c r="L45" s="301">
        <v>25</v>
      </c>
      <c r="M45" s="301">
        <v>21</v>
      </c>
      <c r="N45" s="118"/>
      <c r="O45" s="301">
        <v>19</v>
      </c>
      <c r="P45" s="301">
        <v>25</v>
      </c>
      <c r="Q45" s="118"/>
      <c r="R45" s="301"/>
      <c r="S45" s="301"/>
    </row>
    <row r="46" spans="1:19" ht="12">
      <c r="A46" s="118"/>
      <c r="B46" s="118"/>
      <c r="C46" s="119"/>
      <c r="D46" s="119"/>
      <c r="E46" s="119"/>
      <c r="F46" s="119"/>
      <c r="G46" s="119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19" ht="12">
      <c r="A47" s="118">
        <v>3</v>
      </c>
      <c r="B47" s="118">
        <v>1</v>
      </c>
      <c r="C47" s="119" t="str">
        <f>A29</f>
        <v>Falken F-14 Marinblå</v>
      </c>
      <c r="D47" s="119"/>
      <c r="E47" s="119" t="str">
        <f>A28</f>
        <v>Lund Två</v>
      </c>
      <c r="F47" s="119"/>
      <c r="G47" s="119" t="str">
        <f>A27</f>
        <v>Ljungby U15</v>
      </c>
      <c r="H47" s="301">
        <v>1</v>
      </c>
      <c r="I47" s="118" t="s">
        <v>480</v>
      </c>
      <c r="J47" s="301">
        <v>1</v>
      </c>
      <c r="K47" s="118"/>
      <c r="L47" s="301">
        <v>27</v>
      </c>
      <c r="M47" s="301">
        <v>25</v>
      </c>
      <c r="N47" s="118"/>
      <c r="O47" s="301">
        <v>23</v>
      </c>
      <c r="P47" s="301">
        <v>25</v>
      </c>
      <c r="Q47" s="118"/>
      <c r="R47" s="301"/>
      <c r="S47" s="301"/>
    </row>
    <row r="48" spans="1:19" ht="12">
      <c r="A48" s="118"/>
      <c r="B48" s="118"/>
      <c r="C48" s="119"/>
      <c r="D48" s="119"/>
      <c r="E48" s="119"/>
      <c r="F48" s="119"/>
      <c r="G48" s="119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:19" ht="12">
      <c r="A49" s="118">
        <v>3</v>
      </c>
      <c r="B49" s="118">
        <v>2</v>
      </c>
      <c r="C49" s="119" t="str">
        <f>A31</f>
        <v>Majorna 2</v>
      </c>
      <c r="D49" s="119"/>
      <c r="E49" s="119" t="str">
        <f>A30</f>
        <v>Malmö Hollywood</v>
      </c>
      <c r="F49" s="119"/>
      <c r="G49" s="300" t="s">
        <v>339</v>
      </c>
      <c r="H49" s="301">
        <v>1</v>
      </c>
      <c r="I49" s="118" t="s">
        <v>480</v>
      </c>
      <c r="J49" s="301">
        <v>1</v>
      </c>
      <c r="K49" s="118"/>
      <c r="L49" s="301">
        <v>20</v>
      </c>
      <c r="M49" s="301">
        <v>25</v>
      </c>
      <c r="N49" s="118"/>
      <c r="O49" s="301">
        <v>25</v>
      </c>
      <c r="P49" s="301">
        <v>17</v>
      </c>
      <c r="Q49" s="118"/>
      <c r="R49" s="301"/>
      <c r="S49" s="301"/>
    </row>
    <row r="50" spans="1:19" ht="12">
      <c r="A50" s="118"/>
      <c r="B50" s="118"/>
      <c r="C50" s="119"/>
      <c r="D50" s="119"/>
      <c r="E50" s="119"/>
      <c r="F50" s="119"/>
      <c r="G50" s="119"/>
      <c r="H50" s="120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1:19" ht="12">
      <c r="A51" s="118">
        <v>4</v>
      </c>
      <c r="B51" s="118">
        <v>1</v>
      </c>
      <c r="C51" s="119" t="str">
        <f>A27</f>
        <v>Ljungby U15</v>
      </c>
      <c r="D51" s="119"/>
      <c r="E51" s="119" t="str">
        <f>A29</f>
        <v>Falken F-14 Marinblå</v>
      </c>
      <c r="F51" s="119"/>
      <c r="G51" s="119" t="str">
        <f>A30</f>
        <v>Malmö Hollywood</v>
      </c>
      <c r="H51" s="301">
        <v>2</v>
      </c>
      <c r="I51" s="118" t="s">
        <v>480</v>
      </c>
      <c r="J51" s="301">
        <v>0</v>
      </c>
      <c r="K51" s="118"/>
      <c r="L51" s="301">
        <v>25</v>
      </c>
      <c r="M51" s="301">
        <v>18</v>
      </c>
      <c r="N51" s="118"/>
      <c r="O51" s="301">
        <v>25</v>
      </c>
      <c r="P51" s="301">
        <v>9</v>
      </c>
      <c r="Q51" s="118"/>
      <c r="R51" s="301"/>
      <c r="S51" s="301"/>
    </row>
    <row r="52" spans="1:19" ht="12">
      <c r="A52" s="118"/>
      <c r="B52" s="119"/>
      <c r="C52" s="119"/>
      <c r="D52" s="119"/>
      <c r="E52" s="119"/>
      <c r="F52" s="119"/>
      <c r="G52" s="119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1:19" ht="12">
      <c r="A53" s="118">
        <v>5</v>
      </c>
      <c r="B53" s="118">
        <v>2</v>
      </c>
      <c r="C53" s="119" t="str">
        <f>A28</f>
        <v>Lund Två</v>
      </c>
      <c r="D53" s="119"/>
      <c r="E53" s="119" t="str">
        <f>A31</f>
        <v>Majorna 2</v>
      </c>
      <c r="F53" s="119"/>
      <c r="G53" s="300" t="s">
        <v>116</v>
      </c>
      <c r="H53" s="301">
        <v>0</v>
      </c>
      <c r="I53" s="118" t="s">
        <v>480</v>
      </c>
      <c r="J53" s="301">
        <v>2</v>
      </c>
      <c r="K53" s="118"/>
      <c r="L53" s="301">
        <v>12</v>
      </c>
      <c r="M53" s="301">
        <v>25</v>
      </c>
      <c r="N53" s="118"/>
      <c r="O53" s="301">
        <v>11</v>
      </c>
      <c r="P53" s="301">
        <v>25</v>
      </c>
      <c r="Q53" s="118"/>
      <c r="R53" s="301"/>
      <c r="S53" s="301"/>
    </row>
    <row r="54" spans="1:19" ht="12">
      <c r="A54" s="118"/>
      <c r="B54" s="118"/>
      <c r="C54" s="119"/>
      <c r="D54" s="119"/>
      <c r="E54" s="119"/>
      <c r="F54" s="119"/>
      <c r="G54" s="119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:19" ht="12">
      <c r="A55" s="118">
        <v>5</v>
      </c>
      <c r="B55" s="118">
        <v>1</v>
      </c>
      <c r="C55" s="119" t="str">
        <f>A30</f>
        <v>Malmö Hollywood</v>
      </c>
      <c r="D55" s="119"/>
      <c r="E55" s="119" t="str">
        <f>A29</f>
        <v>Falken F-14 Marinblå</v>
      </c>
      <c r="F55" s="119"/>
      <c r="G55" s="119" t="str">
        <f>A31</f>
        <v>Majorna 2</v>
      </c>
      <c r="H55" s="301">
        <v>2</v>
      </c>
      <c r="I55" s="118" t="s">
        <v>480</v>
      </c>
      <c r="J55" s="301">
        <v>0</v>
      </c>
      <c r="K55" s="118"/>
      <c r="L55" s="301">
        <v>25</v>
      </c>
      <c r="M55" s="301">
        <v>15</v>
      </c>
      <c r="N55" s="118"/>
      <c r="O55" s="301">
        <v>25</v>
      </c>
      <c r="P55" s="301">
        <v>11</v>
      </c>
      <c r="Q55" s="118"/>
      <c r="R55" s="301"/>
      <c r="S55" s="301"/>
    </row>
    <row r="56" spans="1:19" ht="12">
      <c r="A56" s="118"/>
      <c r="B56" s="118"/>
      <c r="C56" s="119"/>
      <c r="D56" s="119"/>
      <c r="E56" s="324"/>
      <c r="F56" s="119"/>
      <c r="G56" s="119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:19" ht="12">
      <c r="A57" s="118">
        <v>6</v>
      </c>
      <c r="B57" s="118">
        <v>2</v>
      </c>
      <c r="C57" s="119" t="str">
        <f>A27</f>
        <v>Ljungby U15</v>
      </c>
      <c r="D57" s="119"/>
      <c r="E57" s="119" t="str">
        <f>A28</f>
        <v>Lund Två</v>
      </c>
      <c r="F57" s="119"/>
      <c r="G57" t="s">
        <v>314</v>
      </c>
      <c r="H57" s="301">
        <v>2</v>
      </c>
      <c r="I57" s="118" t="s">
        <v>480</v>
      </c>
      <c r="J57" s="301">
        <v>0</v>
      </c>
      <c r="K57" s="118"/>
      <c r="L57" s="301">
        <v>25</v>
      </c>
      <c r="M57" s="301">
        <v>14</v>
      </c>
      <c r="N57" s="118"/>
      <c r="O57" s="301">
        <v>25</v>
      </c>
      <c r="P57" s="301">
        <v>14</v>
      </c>
      <c r="Q57" s="118"/>
      <c r="R57" s="301"/>
      <c r="S57" s="301"/>
    </row>
    <row r="58" spans="1:19" ht="12">
      <c r="A58" s="118"/>
      <c r="B58" s="119"/>
      <c r="C58" s="119"/>
      <c r="D58" s="119"/>
      <c r="E58" s="119"/>
      <c r="F58" s="119"/>
      <c r="G58" s="119"/>
      <c r="H58" s="120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</row>
    <row r="59" spans="1:19" ht="12">
      <c r="A59" s="118"/>
      <c r="B59" s="119"/>
      <c r="C59" s="325" t="s">
        <v>819</v>
      </c>
      <c r="D59" s="303" t="s">
        <v>411</v>
      </c>
      <c r="E59" s="303" t="s">
        <v>412</v>
      </c>
      <c r="F59" s="303" t="s">
        <v>413</v>
      </c>
      <c r="G59" s="303" t="s">
        <v>414</v>
      </c>
      <c r="H59" s="120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</row>
    <row r="60" spans="1:19" ht="12">
      <c r="A60" s="118"/>
      <c r="B60" s="119"/>
      <c r="C60" s="315" t="str">
        <f>A27</f>
        <v>Ljungby U15</v>
      </c>
      <c r="D60" s="304">
        <f>IF($H$39&lt;$J$39,1,0)+IF($H$45&lt;$J$45,1,0)+IF($H$51&gt;$J$51,1,0)+IF($H$57&gt;$J$57,1,0)</f>
        <v>2</v>
      </c>
      <c r="E60" s="13">
        <f>J39+J45+H51+H57</f>
        <v>5</v>
      </c>
      <c r="F60" s="305">
        <f>H39+H45+J51+J57</f>
        <v>3</v>
      </c>
      <c r="G60" s="305">
        <f>M39+P39+S39+M45+P45+S45+L51+O51+R51+L57+O57+R57-L39-O39-R39-L45-O45-R45-M51-P51-S51-M57-P57-S57</f>
        <v>29</v>
      </c>
      <c r="H60" s="120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ht="12">
      <c r="A61" s="118"/>
      <c r="B61" s="119"/>
      <c r="C61" s="315" t="str">
        <f>A28</f>
        <v>Lund Två</v>
      </c>
      <c r="D61" s="326">
        <f>IF($H$41&gt;$J$41,1,0)+IF($H$47&lt;$J$47,1,0)+IF($H$53&gt;$J$53,1,0)+IF($H$57&lt;$J$57,1,0)</f>
        <v>0</v>
      </c>
      <c r="E61" s="305">
        <f>H41+J47+H53+J57</f>
        <v>1</v>
      </c>
      <c r="F61" s="305">
        <f>J41+H47+J53+H57</f>
        <v>7</v>
      </c>
      <c r="G61" s="305">
        <f>L41+O41+R41+M47+P47+S47+L53+O53+R53+M57+P57+S57-M41-P41-S41-L47-O47-R47-M53-P53-S53-L57-O57-R57</f>
        <v>-73</v>
      </c>
      <c r="H61" s="120"/>
      <c r="I61" s="119"/>
      <c r="J61" s="119"/>
      <c r="K61" s="119"/>
      <c r="N61" s="119"/>
      <c r="O61" s="119"/>
      <c r="P61" s="119"/>
      <c r="Q61" s="119"/>
      <c r="R61" s="119"/>
      <c r="S61" s="119"/>
    </row>
    <row r="62" spans="1:19" ht="12">
      <c r="A62" s="118"/>
      <c r="B62" s="119"/>
      <c r="C62" s="315" t="str">
        <f>A29</f>
        <v>Falken F-14 Marinblå</v>
      </c>
      <c r="D62" s="304">
        <f>IF($H$43&gt;$J$43,1,0)+IF($H$47&gt;$J$47,1,0)+IF($H$51&lt;$J$51,1,0)+IF($H$55&lt;$J$55,1,0)</f>
        <v>0</v>
      </c>
      <c r="E62" s="305">
        <f>H43+H47+J51+J55</f>
        <v>1</v>
      </c>
      <c r="F62" s="305">
        <f>J43+J47+H51+H55</f>
        <v>7</v>
      </c>
      <c r="G62" s="305">
        <f>L43+O43+R43+L47+O47+R47+M51+P51+S51+M55+P55+S55-M43-P43-S43-M47-P47-S47-L51-O51-R51-L55-O55-R55</f>
        <v>-64</v>
      </c>
      <c r="H62" s="120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19" ht="12">
      <c r="A63" s="118"/>
      <c r="B63" s="119"/>
      <c r="C63" s="315" t="str">
        <f>A30</f>
        <v>Malmö Hollywood</v>
      </c>
      <c r="D63" s="304">
        <f>IF($H$41&lt;$J$41,1,0)+IF($H$45&gt;$J$45,1,0)+IF($H$49&lt;$J$49,1,0)+IF($H$55&gt;$J$55,1,0)</f>
        <v>2</v>
      </c>
      <c r="E63" s="305">
        <f>J41+H45+J49+H55</f>
        <v>6</v>
      </c>
      <c r="F63" s="305">
        <f>H41+J45+H49+J55</f>
        <v>2</v>
      </c>
      <c r="G63" s="305">
        <f>M41+P41+S41+L45+O45+R45+M49+P49+S49+L55+O55+R55-L41-O41-R41-M45-P45-S45-L49-O49-R49-M55-P55-S55</f>
        <v>43</v>
      </c>
      <c r="H63" s="120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12">
      <c r="A64" s="118"/>
      <c r="B64" s="119"/>
      <c r="C64" s="335" t="str">
        <f>A31</f>
        <v>Majorna 2</v>
      </c>
      <c r="D64" s="304">
        <f>IF($H$39&gt;$J$39,1,0)+IF($H$43&lt;$J$43,1,0)+IF($H$49&gt;$J$49,1,0)+IF($H$53&lt;$J$53,1,0)</f>
        <v>3</v>
      </c>
      <c r="E64" s="327">
        <f>H39+J43+H49+J53</f>
        <v>7</v>
      </c>
      <c r="F64" s="327">
        <f>J39+H43+J49+H53</f>
        <v>1</v>
      </c>
      <c r="G64" s="327">
        <f>L39+O39+R39+M43+P43+S43+L49+O49+R49+M53+P53+S53-M39-P39-S39-L43-O43-R43-M49-P49-S49-L53-O53-R53</f>
        <v>65</v>
      </c>
      <c r="H64" s="120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1:8" ht="16.5">
      <c r="A65" s="328"/>
      <c r="B65" s="115" t="s">
        <v>813</v>
      </c>
      <c r="C65" s="3"/>
      <c r="D65" s="13" t="s">
        <v>829</v>
      </c>
      <c r="H65" s="22"/>
    </row>
    <row r="66" spans="1:8" ht="12">
      <c r="A66" s="328"/>
      <c r="H66" s="22"/>
    </row>
    <row r="67" spans="1:19" ht="12">
      <c r="A67" s="191" t="s">
        <v>815</v>
      </c>
      <c r="B67" s="191" t="s">
        <v>825</v>
      </c>
      <c r="C67" s="296" t="s">
        <v>775</v>
      </c>
      <c r="D67" s="13"/>
      <c r="E67" s="296" t="s">
        <v>776</v>
      </c>
      <c r="F67" s="13"/>
      <c r="G67" s="296" t="s">
        <v>818</v>
      </c>
      <c r="H67" s="191"/>
      <c r="I67" s="191"/>
      <c r="J67" s="191"/>
      <c r="K67" s="118"/>
      <c r="L67" s="118"/>
      <c r="M67" s="118"/>
      <c r="N67" s="297" t="s">
        <v>819</v>
      </c>
      <c r="O67" s="118"/>
      <c r="P67" s="118"/>
      <c r="Q67" s="118"/>
      <c r="R67" s="118"/>
      <c r="S67" s="118"/>
    </row>
    <row r="68" spans="1:19" ht="12">
      <c r="A68" s="118">
        <v>1</v>
      </c>
      <c r="B68" s="306"/>
      <c r="C68" s="299" t="s">
        <v>117</v>
      </c>
      <c r="D68" s="306"/>
      <c r="E68" s="306"/>
      <c r="F68" s="306"/>
      <c r="G68" s="306"/>
      <c r="H68" s="201" t="s">
        <v>407</v>
      </c>
      <c r="I68" s="201"/>
      <c r="J68" s="201"/>
      <c r="K68" s="201"/>
      <c r="L68" s="201" t="s">
        <v>408</v>
      </c>
      <c r="M68" s="201"/>
      <c r="N68" s="201"/>
      <c r="O68" s="201" t="s">
        <v>409</v>
      </c>
      <c r="P68" s="201"/>
      <c r="Q68" s="201"/>
      <c r="R68" s="201" t="s">
        <v>410</v>
      </c>
      <c r="S68" s="201"/>
    </row>
    <row r="69" spans="1:19" ht="12">
      <c r="A69" s="118">
        <v>1</v>
      </c>
      <c r="B69" s="118">
        <v>3</v>
      </c>
      <c r="C69" s="119" t="str">
        <f>C27</f>
        <v>GVK 99-1</v>
      </c>
      <c r="D69" s="119"/>
      <c r="E69" s="119" t="str">
        <f>C30</f>
        <v>Värnamo 2</v>
      </c>
      <c r="F69" s="119"/>
      <c r="G69" s="119" t="str">
        <f>C29</f>
        <v>Falken F-14 Röd</v>
      </c>
      <c r="H69" s="301">
        <v>0</v>
      </c>
      <c r="I69" s="118" t="s">
        <v>480</v>
      </c>
      <c r="J69" s="301">
        <v>2</v>
      </c>
      <c r="K69" s="118"/>
      <c r="L69" s="301">
        <v>19</v>
      </c>
      <c r="M69" s="301">
        <v>25</v>
      </c>
      <c r="N69" s="118"/>
      <c r="O69" s="301">
        <v>22</v>
      </c>
      <c r="P69" s="301">
        <v>25</v>
      </c>
      <c r="Q69" s="118"/>
      <c r="R69" s="301"/>
      <c r="S69" s="301"/>
    </row>
    <row r="70" spans="1:19" ht="12">
      <c r="A70" s="118"/>
      <c r="B70" s="118"/>
      <c r="C70" s="119"/>
      <c r="D70" s="119"/>
      <c r="E70" s="119"/>
      <c r="F70" s="119"/>
      <c r="G70" s="119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:19" ht="12">
      <c r="A71" s="118">
        <v>2</v>
      </c>
      <c r="B71" s="118">
        <v>3</v>
      </c>
      <c r="C71" s="119" t="str">
        <f>C28</f>
        <v>EVS Red Team</v>
      </c>
      <c r="D71" s="119"/>
      <c r="E71" s="119" t="str">
        <f>C29</f>
        <v>Falken F-14 Röd</v>
      </c>
      <c r="F71" s="119"/>
      <c r="G71" s="119" t="str">
        <f>C30</f>
        <v>Värnamo 2</v>
      </c>
      <c r="H71" s="301">
        <v>0</v>
      </c>
      <c r="I71" s="118" t="s">
        <v>480</v>
      </c>
      <c r="J71" s="301">
        <v>2</v>
      </c>
      <c r="K71" s="118"/>
      <c r="L71" s="301">
        <v>15</v>
      </c>
      <c r="M71" s="301">
        <v>25</v>
      </c>
      <c r="N71" s="118"/>
      <c r="O71" s="301">
        <v>23</v>
      </c>
      <c r="P71" s="301">
        <v>25</v>
      </c>
      <c r="Q71" s="118"/>
      <c r="R71" s="301"/>
      <c r="S71" s="301"/>
    </row>
    <row r="72" spans="1:19" ht="12">
      <c r="A72" s="118"/>
      <c r="B72" s="118"/>
      <c r="C72" s="119"/>
      <c r="D72" s="119"/>
      <c r="E72" s="119"/>
      <c r="F72" s="119"/>
      <c r="G72" s="119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:19" ht="12">
      <c r="A73" s="118">
        <v>3</v>
      </c>
      <c r="B73" s="118">
        <v>3</v>
      </c>
      <c r="C73" s="119" t="str">
        <f>C29</f>
        <v>Falken F-14 Röd</v>
      </c>
      <c r="D73" s="119"/>
      <c r="E73" s="119" t="str">
        <f>C27</f>
        <v>GVK 99-1</v>
      </c>
      <c r="F73" s="119"/>
      <c r="G73" s="119" t="str">
        <f>C28</f>
        <v>EVS Red Team</v>
      </c>
      <c r="H73" s="301">
        <v>2</v>
      </c>
      <c r="I73" s="118" t="s">
        <v>480</v>
      </c>
      <c r="J73" s="301">
        <v>0</v>
      </c>
      <c r="K73" s="118"/>
      <c r="L73" s="301">
        <v>25</v>
      </c>
      <c r="M73" s="301">
        <v>16</v>
      </c>
      <c r="N73" s="118"/>
      <c r="O73" s="301">
        <v>25</v>
      </c>
      <c r="P73" s="301">
        <v>14</v>
      </c>
      <c r="Q73" s="118"/>
      <c r="R73" s="301"/>
      <c r="S73" s="301"/>
    </row>
    <row r="74" spans="1:19" ht="12">
      <c r="A74" s="118"/>
      <c r="B74" s="118"/>
      <c r="C74" s="119"/>
      <c r="D74" s="119"/>
      <c r="E74" s="119"/>
      <c r="F74" s="119"/>
      <c r="G74" s="119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:19" ht="12">
      <c r="A75" s="118">
        <v>4</v>
      </c>
      <c r="B75" s="118">
        <v>3</v>
      </c>
      <c r="C75" s="119" t="str">
        <f>C30</f>
        <v>Värnamo 2</v>
      </c>
      <c r="D75" s="119"/>
      <c r="E75" s="119" t="str">
        <f>C28</f>
        <v>EVS Red Team</v>
      </c>
      <c r="F75" s="119"/>
      <c r="G75" s="119" t="str">
        <f>C29</f>
        <v>Falken F-14 Röd</v>
      </c>
      <c r="H75" s="301">
        <v>2</v>
      </c>
      <c r="I75" s="118" t="s">
        <v>480</v>
      </c>
      <c r="J75" s="301">
        <v>0</v>
      </c>
      <c r="K75" s="118"/>
      <c r="L75" s="301">
        <v>25</v>
      </c>
      <c r="M75" s="301">
        <v>14</v>
      </c>
      <c r="N75" s="118"/>
      <c r="O75" s="301">
        <v>25</v>
      </c>
      <c r="P75" s="301">
        <v>18</v>
      </c>
      <c r="Q75" s="118"/>
      <c r="R75" s="301"/>
      <c r="S75" s="301"/>
    </row>
    <row r="76" spans="1:19" ht="12">
      <c r="A76" s="118"/>
      <c r="B76" s="118"/>
      <c r="C76" s="300"/>
      <c r="D76" s="119"/>
      <c r="E76" s="119"/>
      <c r="F76" s="119"/>
      <c r="G76" s="119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:19" ht="12">
      <c r="A77" s="118">
        <v>5</v>
      </c>
      <c r="B77" s="118">
        <v>3</v>
      </c>
      <c r="C77" s="119" t="str">
        <f>C29</f>
        <v>Falken F-14 Röd</v>
      </c>
      <c r="D77" s="119"/>
      <c r="E77" s="119" t="str">
        <f>C30</f>
        <v>Värnamo 2</v>
      </c>
      <c r="F77" s="119"/>
      <c r="G77" s="119" t="str">
        <f>C27</f>
        <v>GVK 99-1</v>
      </c>
      <c r="H77" s="301">
        <v>0</v>
      </c>
      <c r="I77" s="118" t="s">
        <v>480</v>
      </c>
      <c r="J77" s="301">
        <v>2</v>
      </c>
      <c r="K77" s="118"/>
      <c r="L77" s="301">
        <v>21</v>
      </c>
      <c r="M77" s="301">
        <v>25</v>
      </c>
      <c r="N77" s="118"/>
      <c r="O77" s="301">
        <v>21</v>
      </c>
      <c r="P77" s="301">
        <v>25</v>
      </c>
      <c r="Q77" s="118"/>
      <c r="R77" s="301"/>
      <c r="S77" s="301"/>
    </row>
    <row r="78" spans="1:19" ht="12">
      <c r="A78" s="118"/>
      <c r="B78" s="118"/>
      <c r="C78" s="119"/>
      <c r="D78" s="119"/>
      <c r="E78" s="119"/>
      <c r="F78" s="119"/>
      <c r="G78" s="119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:19" ht="12">
      <c r="A79" s="118">
        <v>6</v>
      </c>
      <c r="B79" s="118">
        <v>3</v>
      </c>
      <c r="C79" s="119" t="str">
        <f>C27</f>
        <v>GVK 99-1</v>
      </c>
      <c r="D79" s="119"/>
      <c r="E79" s="119" t="str">
        <f>C28</f>
        <v>EVS Red Team</v>
      </c>
      <c r="F79" s="119"/>
      <c r="G79" s="119" t="str">
        <f>C30</f>
        <v>Värnamo 2</v>
      </c>
      <c r="H79" s="301">
        <v>1</v>
      </c>
      <c r="I79" s="118" t="s">
        <v>480</v>
      </c>
      <c r="J79" s="301">
        <v>1</v>
      </c>
      <c r="K79" s="118"/>
      <c r="L79" s="301">
        <v>25</v>
      </c>
      <c r="M79" s="301">
        <v>20</v>
      </c>
      <c r="N79" s="118"/>
      <c r="O79" s="301">
        <v>16</v>
      </c>
      <c r="P79" s="301">
        <v>25</v>
      </c>
      <c r="Q79" s="118"/>
      <c r="R79" s="301"/>
      <c r="S79" s="301"/>
    </row>
    <row r="80" spans="1:19" ht="12">
      <c r="A80" s="118"/>
      <c r="B80" s="118"/>
      <c r="C80" s="119"/>
      <c r="D80" s="119"/>
      <c r="E80" s="119"/>
      <c r="F80" s="119"/>
      <c r="G80" s="119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:19" ht="12">
      <c r="A81" s="118"/>
      <c r="B81" s="119"/>
      <c r="C81" s="302" t="s">
        <v>819</v>
      </c>
      <c r="D81" s="303" t="s">
        <v>411</v>
      </c>
      <c r="E81" s="303" t="s">
        <v>412</v>
      </c>
      <c r="F81" s="303" t="s">
        <v>413</v>
      </c>
      <c r="G81" s="303" t="s">
        <v>414</v>
      </c>
      <c r="H81" s="120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1:19" ht="12">
      <c r="A82" s="118"/>
      <c r="B82" s="119"/>
      <c r="C82" s="315" t="str">
        <f>C27</f>
        <v>GVK 99-1</v>
      </c>
      <c r="D82" s="307">
        <f>IF($H$69&gt;$J$69,1,0)+IF($H$73&lt;$J$73,1,0)+IF($H$79&gt;$J$79,1,0)</f>
        <v>0</v>
      </c>
      <c r="E82" s="305">
        <f>H69+J73+H79</f>
        <v>1</v>
      </c>
      <c r="F82" s="305">
        <f>J69+H73+J79</f>
        <v>5</v>
      </c>
      <c r="G82" s="305">
        <f>L69+O69+R69+M73+P73+S73+L79+O79+R79-M69-P69-S69-L73-O73-R73-M79-P79-S79</f>
        <v>-33</v>
      </c>
      <c r="H82" s="120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1:19" ht="12">
      <c r="A83" s="118"/>
      <c r="B83" s="119"/>
      <c r="C83" s="315" t="str">
        <f>C28</f>
        <v>EVS Red Team</v>
      </c>
      <c r="D83" s="307">
        <f>IF($H$71&gt;$J$71,1,0)+IF($H$75&lt;$J$75,1,0)+IF($H$79&lt;$J$79,1,0)</f>
        <v>0</v>
      </c>
      <c r="E83" s="305">
        <f>H71+J75+J79</f>
        <v>1</v>
      </c>
      <c r="F83" s="305">
        <f>J71+H75+H79</f>
        <v>5</v>
      </c>
      <c r="G83" s="305">
        <f>L71+O71+R71+M75+P75+S75+M79+P79+S79-M71-P71-S71-L75-O75-R75-L79-O79-R79</f>
        <v>-26</v>
      </c>
      <c r="H83" s="120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1:19" ht="12">
      <c r="A84" s="118"/>
      <c r="B84" s="119"/>
      <c r="C84" s="315" t="str">
        <f>C29</f>
        <v>Falken F-14 Röd</v>
      </c>
      <c r="D84" s="307">
        <f>IF($H$71&lt;$J$71,1,0)+IF($H$73&gt;$J$73,1,0)+IF($H$77&gt;$J$77,1,0)</f>
        <v>2</v>
      </c>
      <c r="E84" s="305">
        <f>J71+H73+H77</f>
        <v>4</v>
      </c>
      <c r="F84" s="305">
        <f>H71+J73+J77</f>
        <v>2</v>
      </c>
      <c r="G84" s="305">
        <f>M71+P71+S71+L73+O73+R73+L77+O77+R77-S77-P77-M77-M73-P73-S73-L71-O71-R71</f>
        <v>24</v>
      </c>
      <c r="H84" s="120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  <row r="85" spans="1:19" ht="12">
      <c r="A85" s="119"/>
      <c r="B85" s="119"/>
      <c r="C85" s="315" t="str">
        <f>C30</f>
        <v>Värnamo 2</v>
      </c>
      <c r="D85" s="307">
        <f>IF($H$69&lt;$J$69,1,0)+IF($H$75&gt;$J$75,1,0)+IF($H$77&lt;$J$77,1,0)</f>
        <v>3</v>
      </c>
      <c r="E85" s="305">
        <f>J69+H75+J77</f>
        <v>6</v>
      </c>
      <c r="F85" s="305">
        <f>H69+J75+H77</f>
        <v>0</v>
      </c>
      <c r="G85" s="305">
        <f>M69+P69+S69+L75+O75+R75+M77+P77+S77-R77-O77-L77-M75-P75-S75-L69-O69-R69</f>
        <v>35</v>
      </c>
      <c r="H85" s="120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1:8" ht="16.5">
      <c r="A86" s="328"/>
      <c r="B86" s="115" t="s">
        <v>820</v>
      </c>
      <c r="C86" s="3"/>
      <c r="D86" s="13" t="s">
        <v>829</v>
      </c>
      <c r="H86" s="22"/>
    </row>
    <row r="87" spans="1:8" ht="12">
      <c r="A87" s="328"/>
      <c r="H87" s="22"/>
    </row>
    <row r="88" spans="1:19" ht="12">
      <c r="A88" s="191" t="s">
        <v>815</v>
      </c>
      <c r="B88" s="191" t="s">
        <v>825</v>
      </c>
      <c r="C88" s="296" t="s">
        <v>775</v>
      </c>
      <c r="D88" s="13"/>
      <c r="E88" s="296" t="s">
        <v>776</v>
      </c>
      <c r="F88" s="13"/>
      <c r="G88" s="296" t="s">
        <v>818</v>
      </c>
      <c r="H88" s="191"/>
      <c r="I88" s="191"/>
      <c r="J88" s="191"/>
      <c r="K88" s="118"/>
      <c r="L88" s="118"/>
      <c r="M88" s="118"/>
      <c r="N88" s="297" t="s">
        <v>819</v>
      </c>
      <c r="O88" s="118"/>
      <c r="P88" s="118"/>
      <c r="Q88" s="118"/>
      <c r="R88" s="118"/>
      <c r="S88" s="118"/>
    </row>
    <row r="89" spans="1:19" ht="12">
      <c r="A89" s="306"/>
      <c r="B89" s="306"/>
      <c r="C89" s="306"/>
      <c r="D89" s="306"/>
      <c r="E89" s="306"/>
      <c r="F89" s="306"/>
      <c r="G89" s="306"/>
      <c r="H89" s="201" t="s">
        <v>407</v>
      </c>
      <c r="I89" s="201"/>
      <c r="J89" s="201"/>
      <c r="K89" s="201"/>
      <c r="L89" s="201" t="s">
        <v>408</v>
      </c>
      <c r="M89" s="201"/>
      <c r="N89" s="201"/>
      <c r="O89" s="201" t="s">
        <v>409</v>
      </c>
      <c r="P89" s="201"/>
      <c r="Q89" s="201"/>
      <c r="R89" s="201" t="s">
        <v>410</v>
      </c>
      <c r="S89" s="201"/>
    </row>
    <row r="90" spans="1:19" ht="12">
      <c r="A90" s="118">
        <v>1</v>
      </c>
      <c r="B90" s="118">
        <v>4</v>
      </c>
      <c r="C90" s="119" t="str">
        <f>E27</f>
        <v>Åstorp</v>
      </c>
      <c r="D90" s="119"/>
      <c r="E90" s="119" t="str">
        <f>E30</f>
        <v>GVK 99-2</v>
      </c>
      <c r="F90" s="119"/>
      <c r="G90" s="119" t="str">
        <f>E29</f>
        <v>Majorna 1</v>
      </c>
      <c r="H90" s="301">
        <v>2</v>
      </c>
      <c r="I90" s="118" t="s">
        <v>480</v>
      </c>
      <c r="J90" s="301">
        <v>0</v>
      </c>
      <c r="K90" s="118"/>
      <c r="L90" s="301">
        <v>25</v>
      </c>
      <c r="M90" s="301">
        <v>20</v>
      </c>
      <c r="N90" s="118"/>
      <c r="O90" s="301">
        <v>25</v>
      </c>
      <c r="P90" s="301">
        <v>19</v>
      </c>
      <c r="Q90" s="118"/>
      <c r="R90" s="301"/>
      <c r="S90" s="301"/>
    </row>
    <row r="91" spans="1:19" ht="12">
      <c r="A91" s="118"/>
      <c r="B91" s="118"/>
      <c r="C91" s="119"/>
      <c r="D91" s="119"/>
      <c r="E91" s="119"/>
      <c r="F91" s="119"/>
      <c r="G91" s="119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1:19" ht="12">
      <c r="A92" s="118">
        <v>2</v>
      </c>
      <c r="B92" s="118">
        <v>4</v>
      </c>
      <c r="C92" s="119" t="str">
        <f>E28</f>
        <v>Veddige 1</v>
      </c>
      <c r="D92" s="119"/>
      <c r="E92" s="119" t="str">
        <f>E29</f>
        <v>Majorna 1</v>
      </c>
      <c r="F92" s="119"/>
      <c r="G92" s="119" t="str">
        <f>E30</f>
        <v>GVK 99-2</v>
      </c>
      <c r="H92" s="301">
        <v>0</v>
      </c>
      <c r="I92" s="118" t="s">
        <v>480</v>
      </c>
      <c r="J92" s="301">
        <v>2</v>
      </c>
      <c r="K92" s="118"/>
      <c r="L92" s="301">
        <v>20</v>
      </c>
      <c r="M92" s="301">
        <v>25</v>
      </c>
      <c r="N92" s="118"/>
      <c r="O92" s="301">
        <v>22</v>
      </c>
      <c r="P92" s="301">
        <v>25</v>
      </c>
      <c r="Q92" s="118"/>
      <c r="R92" s="301"/>
      <c r="S92" s="301"/>
    </row>
    <row r="93" spans="1:19" ht="12">
      <c r="A93" s="118">
        <v>2</v>
      </c>
      <c r="B93" s="118"/>
      <c r="C93" s="300" t="s">
        <v>118</v>
      </c>
      <c r="D93" s="119"/>
      <c r="E93" s="119"/>
      <c r="F93" s="119"/>
      <c r="G93" s="119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:19" ht="12">
      <c r="A94" s="118">
        <v>3</v>
      </c>
      <c r="B94" s="118">
        <v>4</v>
      </c>
      <c r="C94" s="119" t="str">
        <f>E29</f>
        <v>Majorna 1</v>
      </c>
      <c r="D94" s="119"/>
      <c r="E94" s="119" t="str">
        <f>E27</f>
        <v>Åstorp</v>
      </c>
      <c r="F94" s="119"/>
      <c r="G94" s="119" t="str">
        <f>E28</f>
        <v>Veddige 1</v>
      </c>
      <c r="H94" s="301">
        <v>1</v>
      </c>
      <c r="I94" s="118" t="s">
        <v>480</v>
      </c>
      <c r="J94" s="301">
        <v>1</v>
      </c>
      <c r="K94" s="118"/>
      <c r="L94" s="301">
        <v>25</v>
      </c>
      <c r="M94" s="301">
        <v>13</v>
      </c>
      <c r="N94" s="118"/>
      <c r="O94" s="301">
        <v>21</v>
      </c>
      <c r="P94" s="301">
        <v>25</v>
      </c>
      <c r="Q94" s="118"/>
      <c r="R94" s="301"/>
      <c r="S94" s="301"/>
    </row>
    <row r="95" spans="1:19" ht="12">
      <c r="A95" s="118"/>
      <c r="B95" s="118"/>
      <c r="C95" s="119"/>
      <c r="D95" s="119"/>
      <c r="E95" s="119"/>
      <c r="F95" s="119"/>
      <c r="G95" s="119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</row>
    <row r="96" spans="1:19" ht="12">
      <c r="A96" s="118">
        <v>4</v>
      </c>
      <c r="B96" s="118">
        <v>4</v>
      </c>
      <c r="C96" s="119" t="str">
        <f>E30</f>
        <v>GVK 99-2</v>
      </c>
      <c r="D96" s="119"/>
      <c r="E96" s="119" t="str">
        <f>E28</f>
        <v>Veddige 1</v>
      </c>
      <c r="F96" s="119"/>
      <c r="G96" s="119" t="str">
        <f>E29</f>
        <v>Majorna 1</v>
      </c>
      <c r="H96" s="301">
        <v>0</v>
      </c>
      <c r="I96" s="118" t="s">
        <v>480</v>
      </c>
      <c r="J96" s="301">
        <v>2</v>
      </c>
      <c r="K96" s="118"/>
      <c r="L96" s="301">
        <v>14</v>
      </c>
      <c r="M96" s="301">
        <v>25</v>
      </c>
      <c r="N96" s="118"/>
      <c r="O96" s="301">
        <v>12</v>
      </c>
      <c r="P96" s="301">
        <v>25</v>
      </c>
      <c r="Q96" s="118"/>
      <c r="R96" s="301"/>
      <c r="S96" s="301"/>
    </row>
    <row r="97" spans="1:19" ht="12">
      <c r="A97" s="118"/>
      <c r="B97" s="118"/>
      <c r="C97" s="119"/>
      <c r="D97" s="119"/>
      <c r="E97" s="119"/>
      <c r="F97" s="119"/>
      <c r="G97" s="119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98" spans="1:19" ht="12">
      <c r="A98" s="118">
        <v>5</v>
      </c>
      <c r="B98" s="118">
        <v>4</v>
      </c>
      <c r="C98" s="119" t="str">
        <f>E29</f>
        <v>Majorna 1</v>
      </c>
      <c r="D98" s="119"/>
      <c r="E98" s="119" t="str">
        <f>E30</f>
        <v>GVK 99-2</v>
      </c>
      <c r="F98" s="119"/>
      <c r="G98" s="119" t="str">
        <f>E27</f>
        <v>Åstorp</v>
      </c>
      <c r="H98" s="301">
        <v>2</v>
      </c>
      <c r="I98" s="118" t="s">
        <v>480</v>
      </c>
      <c r="J98" s="301">
        <v>0</v>
      </c>
      <c r="K98" s="118"/>
      <c r="L98" s="301">
        <v>25</v>
      </c>
      <c r="M98" s="301">
        <v>15</v>
      </c>
      <c r="N98" s="118"/>
      <c r="O98" s="301">
        <v>25</v>
      </c>
      <c r="P98" s="301">
        <v>18</v>
      </c>
      <c r="Q98" s="118"/>
      <c r="R98" s="301"/>
      <c r="S98" s="301"/>
    </row>
    <row r="99" spans="1:19" ht="12">
      <c r="A99" s="118">
        <v>5</v>
      </c>
      <c r="B99" s="118"/>
      <c r="C99" s="300" t="s">
        <v>119</v>
      </c>
      <c r="D99" s="119"/>
      <c r="E99" s="119"/>
      <c r="F99" s="119"/>
      <c r="G99" s="119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1:19" ht="12">
      <c r="A100" s="118">
        <v>6</v>
      </c>
      <c r="B100" s="118">
        <v>4</v>
      </c>
      <c r="C100" s="119" t="str">
        <f>E27</f>
        <v>Åstorp</v>
      </c>
      <c r="D100" s="119"/>
      <c r="E100" s="119" t="str">
        <f>E28</f>
        <v>Veddige 1</v>
      </c>
      <c r="F100" s="119"/>
      <c r="G100" s="119" t="str">
        <f>E30</f>
        <v>GVK 99-2</v>
      </c>
      <c r="H100" s="301">
        <v>0</v>
      </c>
      <c r="I100" s="118" t="s">
        <v>480</v>
      </c>
      <c r="J100" s="301">
        <v>2</v>
      </c>
      <c r="K100" s="118"/>
      <c r="L100" s="301">
        <v>23</v>
      </c>
      <c r="M100" s="301">
        <v>25</v>
      </c>
      <c r="N100" s="118"/>
      <c r="O100" s="301">
        <v>17</v>
      </c>
      <c r="P100" s="301">
        <v>25</v>
      </c>
      <c r="Q100" s="118"/>
      <c r="R100" s="301"/>
      <c r="S100" s="301"/>
    </row>
    <row r="101" spans="1:19" ht="12">
      <c r="A101" s="118"/>
      <c r="B101" s="118"/>
      <c r="C101" s="119"/>
      <c r="D101" s="119"/>
      <c r="E101" s="119"/>
      <c r="F101" s="119"/>
      <c r="G101" s="119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1:19" ht="12">
      <c r="A102" s="118"/>
      <c r="B102" s="119"/>
      <c r="C102" s="302" t="s">
        <v>819</v>
      </c>
      <c r="D102" s="303" t="s">
        <v>411</v>
      </c>
      <c r="E102" s="303" t="s">
        <v>412</v>
      </c>
      <c r="F102" s="303" t="s">
        <v>413</v>
      </c>
      <c r="G102" s="303" t="s">
        <v>414</v>
      </c>
      <c r="H102" s="120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1:19" ht="12">
      <c r="A103" s="118"/>
      <c r="B103" s="119"/>
      <c r="C103" s="315" t="str">
        <f>E27</f>
        <v>Åstorp</v>
      </c>
      <c r="D103" s="307">
        <f>IF($H$90&gt;$J$90,1,0)+IF($H$94&lt;$J$94,1,0)+IF($H$100&gt;$J$100,1,0)</f>
        <v>1</v>
      </c>
      <c r="E103" s="305">
        <f>H90+J94+H100</f>
        <v>3</v>
      </c>
      <c r="F103" s="305">
        <f>J90+H94+J100</f>
        <v>3</v>
      </c>
      <c r="G103" s="305">
        <f>L90+O90+R90+M94+P94+S94+L100+O100+R100-M90-P90-S90-L94-O94-R94-M100-P100-S100</f>
        <v>-7</v>
      </c>
      <c r="H103" s="120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1:19" ht="12">
      <c r="A104" s="118"/>
      <c r="B104" s="119"/>
      <c r="C104" s="315" t="str">
        <f>E28</f>
        <v>Veddige 1</v>
      </c>
      <c r="D104" s="307">
        <f>IF($H$92&gt;$J$92,1,0)+IF($H$96&lt;$J$96,1,0)+IF($H$100&lt;$J$100,1,0)</f>
        <v>2</v>
      </c>
      <c r="E104" s="305">
        <f>H92+J96+J100</f>
        <v>4</v>
      </c>
      <c r="F104" s="305">
        <f>J92+H96+H100</f>
        <v>2</v>
      </c>
      <c r="G104" s="305">
        <f>L92+O92+R92+M96+P96+S96+M100+P100+S100-M92-P92-S92-L96-O96-R96-L100-O100-R100</f>
        <v>26</v>
      </c>
      <c r="H104" s="120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1:19" ht="12">
      <c r="A105" s="118"/>
      <c r="B105" s="119"/>
      <c r="C105" s="315" t="str">
        <f>E29</f>
        <v>Majorna 1</v>
      </c>
      <c r="D105" s="307">
        <f>IF($H$92&lt;$J$92,1,0)+IF($H$94&gt;$J$94,1,0)+IF($H$98&gt;$J$98,1,0)</f>
        <v>2</v>
      </c>
      <c r="E105" s="305">
        <f>J92+H94+H98</f>
        <v>5</v>
      </c>
      <c r="F105" s="305">
        <f>H92+J94+J98</f>
        <v>1</v>
      </c>
      <c r="G105" s="305">
        <f>M92+P92+S92+L94+O94+R94+L98+O98+R98-S98-P98-M98-M94-P94-S94-L92-O92-R92</f>
        <v>33</v>
      </c>
      <c r="H105" s="120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1:19" ht="12">
      <c r="A106" s="119"/>
      <c r="B106" s="119"/>
      <c r="C106" s="315" t="str">
        <f>E30</f>
        <v>GVK 99-2</v>
      </c>
      <c r="D106" s="307">
        <f>IF($H$90&lt;$J$90,1,0)+IF($H$96&gt;$J$96,1,0)+IF($H$98&lt;$J$98,1,0)</f>
        <v>0</v>
      </c>
      <c r="E106" s="305">
        <f>J90+H96+J98</f>
        <v>0</v>
      </c>
      <c r="F106" s="305">
        <f>H90+J96+H98</f>
        <v>6</v>
      </c>
      <c r="G106" s="305">
        <f>M90+P90+S90+L96+O96+R96+M98+P98+S98-R98-O98-L98-M96-P96-S96-L90-O90-R90</f>
        <v>-52</v>
      </c>
      <c r="H106" s="120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1:8" ht="16.5">
      <c r="A107" s="328"/>
      <c r="B107" s="115" t="s">
        <v>824</v>
      </c>
      <c r="C107" s="3"/>
      <c r="D107" s="13" t="s">
        <v>829</v>
      </c>
      <c r="H107" s="22"/>
    </row>
    <row r="108" spans="1:8" ht="12">
      <c r="A108" s="328"/>
      <c r="H108" s="22"/>
    </row>
    <row r="109" spans="1:19" ht="12">
      <c r="A109" s="191" t="s">
        <v>815</v>
      </c>
      <c r="B109" s="191" t="s">
        <v>825</v>
      </c>
      <c r="C109" s="296" t="s">
        <v>775</v>
      </c>
      <c r="D109" s="13"/>
      <c r="E109" s="296" t="s">
        <v>776</v>
      </c>
      <c r="F109" s="13"/>
      <c r="G109" s="296" t="s">
        <v>818</v>
      </c>
      <c r="H109" s="191"/>
      <c r="I109" s="191"/>
      <c r="J109" s="191"/>
      <c r="K109" s="118"/>
      <c r="L109" s="118"/>
      <c r="M109" s="118"/>
      <c r="N109" s="297" t="s">
        <v>819</v>
      </c>
      <c r="O109" s="118"/>
      <c r="P109" s="118"/>
      <c r="Q109" s="118"/>
      <c r="R109" s="118"/>
      <c r="S109" s="118"/>
    </row>
    <row r="110" spans="1:19" ht="12">
      <c r="A110" s="306"/>
      <c r="B110" s="306"/>
      <c r="C110" s="306"/>
      <c r="D110" s="306"/>
      <c r="E110" s="306"/>
      <c r="F110" s="306"/>
      <c r="G110" s="306"/>
      <c r="H110" s="201" t="s">
        <v>407</v>
      </c>
      <c r="I110" s="201"/>
      <c r="J110" s="201"/>
      <c r="K110" s="201"/>
      <c r="L110" s="201" t="s">
        <v>408</v>
      </c>
      <c r="M110" s="201"/>
      <c r="N110" s="201"/>
      <c r="O110" s="201" t="s">
        <v>409</v>
      </c>
      <c r="P110" s="201"/>
      <c r="Q110" s="201"/>
      <c r="R110" s="201" t="s">
        <v>410</v>
      </c>
      <c r="S110" s="201"/>
    </row>
    <row r="111" spans="1:19" ht="12">
      <c r="A111" s="118">
        <v>1</v>
      </c>
      <c r="B111" s="118">
        <v>5</v>
      </c>
      <c r="C111" s="119" t="str">
        <f>G27</f>
        <v>Tuve Björnar</v>
      </c>
      <c r="D111" s="119"/>
      <c r="E111" s="119" t="str">
        <f>G30</f>
        <v>GVK 99-3</v>
      </c>
      <c r="F111" s="119"/>
      <c r="G111" s="119" t="str">
        <f>G29</f>
        <v>Malmö Spikers</v>
      </c>
      <c r="H111" s="301">
        <v>2</v>
      </c>
      <c r="I111" s="118" t="s">
        <v>480</v>
      </c>
      <c r="J111" s="301">
        <v>0</v>
      </c>
      <c r="K111" s="118"/>
      <c r="L111" s="301">
        <v>25</v>
      </c>
      <c r="M111" s="301">
        <v>10</v>
      </c>
      <c r="N111" s="118"/>
      <c r="O111" s="301">
        <v>25</v>
      </c>
      <c r="P111" s="301">
        <v>18</v>
      </c>
      <c r="Q111" s="118"/>
      <c r="R111" s="301"/>
      <c r="S111" s="301"/>
    </row>
    <row r="112" spans="1:19" ht="12">
      <c r="A112" s="118"/>
      <c r="B112" s="118"/>
      <c r="C112" s="119"/>
      <c r="D112" s="119"/>
      <c r="E112" s="119"/>
      <c r="F112" s="119"/>
      <c r="G112" s="119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1:19" ht="12">
      <c r="A113" s="118">
        <v>2</v>
      </c>
      <c r="B113" s="118">
        <v>5</v>
      </c>
      <c r="C113" s="119" t="str">
        <f>G28</f>
        <v>FVBK F15 Vit</v>
      </c>
      <c r="D113" s="119"/>
      <c r="E113" s="119" t="str">
        <f>G29</f>
        <v>Malmö Spikers</v>
      </c>
      <c r="F113" s="119"/>
      <c r="G113" s="119" t="str">
        <f>G30</f>
        <v>GVK 99-3</v>
      </c>
      <c r="H113" s="301">
        <v>0</v>
      </c>
      <c r="I113" s="118" t="s">
        <v>480</v>
      </c>
      <c r="J113" s="301">
        <v>2</v>
      </c>
      <c r="K113" s="118"/>
      <c r="L113" s="301">
        <v>23</v>
      </c>
      <c r="M113" s="301">
        <v>25</v>
      </c>
      <c r="N113" s="118"/>
      <c r="O113" s="301">
        <v>17</v>
      </c>
      <c r="P113" s="301">
        <v>25</v>
      </c>
      <c r="Q113" s="118"/>
      <c r="R113" s="301"/>
      <c r="S113" s="301"/>
    </row>
    <row r="114" spans="1:19" ht="12">
      <c r="A114" s="118"/>
      <c r="B114" s="118"/>
      <c r="C114" s="119"/>
      <c r="D114" s="119"/>
      <c r="E114" s="119"/>
      <c r="F114" s="119"/>
      <c r="G114" s="119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1:19" ht="12">
      <c r="A115" s="118">
        <v>3</v>
      </c>
      <c r="B115" s="118">
        <v>5</v>
      </c>
      <c r="C115" s="119" t="str">
        <f>G29</f>
        <v>Malmö Spikers</v>
      </c>
      <c r="D115" s="119"/>
      <c r="E115" s="119" t="str">
        <f>G27</f>
        <v>Tuve Björnar</v>
      </c>
      <c r="F115" s="119"/>
      <c r="G115" s="119" t="str">
        <f>G28</f>
        <v>FVBK F15 Vit</v>
      </c>
      <c r="H115" s="301">
        <v>0</v>
      </c>
      <c r="I115" s="118" t="s">
        <v>480</v>
      </c>
      <c r="J115" s="301">
        <v>2</v>
      </c>
      <c r="K115" s="118"/>
      <c r="L115" s="301">
        <v>13</v>
      </c>
      <c r="M115" s="301">
        <v>25</v>
      </c>
      <c r="N115" s="118"/>
      <c r="O115" s="301">
        <v>20</v>
      </c>
      <c r="P115" s="301">
        <v>25</v>
      </c>
      <c r="Q115" s="118"/>
      <c r="R115" s="301"/>
      <c r="S115" s="301"/>
    </row>
    <row r="116" spans="1:19" ht="12">
      <c r="A116" s="118">
        <v>3</v>
      </c>
      <c r="B116" s="118"/>
      <c r="C116" s="300" t="s">
        <v>120</v>
      </c>
      <c r="D116" s="119"/>
      <c r="E116" s="119"/>
      <c r="F116" s="119"/>
      <c r="G116" s="119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1:19" ht="12">
      <c r="A117" s="118">
        <v>4</v>
      </c>
      <c r="B117" s="118">
        <v>5</v>
      </c>
      <c r="C117" s="119" t="str">
        <f>G30</f>
        <v>GVK 99-3</v>
      </c>
      <c r="D117" s="119"/>
      <c r="E117" s="119" t="str">
        <f>G28</f>
        <v>FVBK F15 Vit</v>
      </c>
      <c r="F117" s="119"/>
      <c r="G117" s="119" t="str">
        <f>G29</f>
        <v>Malmö Spikers</v>
      </c>
      <c r="H117" s="301">
        <v>0</v>
      </c>
      <c r="I117" s="118" t="s">
        <v>480</v>
      </c>
      <c r="J117" s="301">
        <v>2</v>
      </c>
      <c r="K117" s="118"/>
      <c r="L117" s="301">
        <v>10</v>
      </c>
      <c r="M117" s="301">
        <v>25</v>
      </c>
      <c r="N117" s="118"/>
      <c r="O117" s="301">
        <v>11</v>
      </c>
      <c r="P117" s="301">
        <v>25</v>
      </c>
      <c r="Q117" s="118"/>
      <c r="R117" s="301"/>
      <c r="S117" s="301"/>
    </row>
    <row r="118" spans="1:19" ht="12">
      <c r="A118" s="118"/>
      <c r="B118" s="118"/>
      <c r="C118" s="119"/>
      <c r="D118" s="119"/>
      <c r="E118" s="119"/>
      <c r="F118" s="119"/>
      <c r="G118" s="119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1:19" ht="12">
      <c r="A119" s="118">
        <v>5</v>
      </c>
      <c r="B119" s="118">
        <v>5</v>
      </c>
      <c r="C119" s="119" t="str">
        <f>G29</f>
        <v>Malmö Spikers</v>
      </c>
      <c r="D119" s="119"/>
      <c r="E119" s="119" t="str">
        <f>G30</f>
        <v>GVK 99-3</v>
      </c>
      <c r="F119" s="119"/>
      <c r="G119" s="119" t="str">
        <f>G27</f>
        <v>Tuve Björnar</v>
      </c>
      <c r="H119" s="301">
        <v>2</v>
      </c>
      <c r="I119" s="118" t="s">
        <v>480</v>
      </c>
      <c r="J119" s="301">
        <v>0</v>
      </c>
      <c r="K119" s="118"/>
      <c r="L119" s="301">
        <v>25</v>
      </c>
      <c r="M119" s="301">
        <v>11</v>
      </c>
      <c r="N119" s="118"/>
      <c r="O119" s="301">
        <v>25</v>
      </c>
      <c r="P119" s="301">
        <v>12</v>
      </c>
      <c r="Q119" s="118"/>
      <c r="R119" s="301"/>
      <c r="S119" s="301"/>
    </row>
    <row r="120" spans="1:19" ht="12">
      <c r="A120" s="118"/>
      <c r="B120" s="118"/>
      <c r="C120" s="119"/>
      <c r="D120" s="119"/>
      <c r="E120" s="119"/>
      <c r="F120" s="119"/>
      <c r="G120" s="119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1:19" ht="12">
      <c r="A121" s="118">
        <v>6</v>
      </c>
      <c r="B121" s="118">
        <v>5</v>
      </c>
      <c r="C121" s="119" t="str">
        <f>G27</f>
        <v>Tuve Björnar</v>
      </c>
      <c r="D121" s="119"/>
      <c r="E121" s="119" t="str">
        <f>G28</f>
        <v>FVBK F15 Vit</v>
      </c>
      <c r="F121" s="119"/>
      <c r="G121" s="119" t="str">
        <f>G30</f>
        <v>GVK 99-3</v>
      </c>
      <c r="H121" s="301">
        <v>2</v>
      </c>
      <c r="I121" s="118" t="s">
        <v>480</v>
      </c>
      <c r="J121" s="301">
        <v>0</v>
      </c>
      <c r="K121" s="118"/>
      <c r="L121" s="301">
        <v>25</v>
      </c>
      <c r="M121" s="301">
        <v>19</v>
      </c>
      <c r="N121" s="118"/>
      <c r="O121" s="301">
        <v>25</v>
      </c>
      <c r="P121" s="301">
        <v>13</v>
      </c>
      <c r="Q121" s="118"/>
      <c r="R121" s="301"/>
      <c r="S121" s="301"/>
    </row>
    <row r="122" spans="1:19" ht="12">
      <c r="A122" s="118"/>
      <c r="B122" s="118"/>
      <c r="C122" s="119"/>
      <c r="D122" s="119"/>
      <c r="E122" s="119"/>
      <c r="F122" s="119"/>
      <c r="G122" s="119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1:19" ht="12">
      <c r="A123" s="118"/>
      <c r="B123" s="119"/>
      <c r="C123" s="302" t="s">
        <v>819</v>
      </c>
      <c r="D123" s="303" t="s">
        <v>411</v>
      </c>
      <c r="E123" s="303" t="s">
        <v>412</v>
      </c>
      <c r="F123" s="303" t="s">
        <v>413</v>
      </c>
      <c r="G123" s="303" t="s">
        <v>414</v>
      </c>
      <c r="H123" s="120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1:19" ht="12">
      <c r="A124" s="118"/>
      <c r="B124" s="119"/>
      <c r="C124" s="315" t="str">
        <f>G27</f>
        <v>Tuve Björnar</v>
      </c>
      <c r="D124" s="307">
        <f>IF($H$111&gt;$J$111,1,0)+IF($H$115&lt;$J$115,1,0)+IF($H$121&gt;$J$121,1,0)</f>
        <v>3</v>
      </c>
      <c r="E124" s="305">
        <f>H111+J115+H121</f>
        <v>6</v>
      </c>
      <c r="F124" s="305">
        <f>J111+H115+J121</f>
        <v>0</v>
      </c>
      <c r="G124" s="305">
        <f>L111+O111+R111+M115+P115+S115+L121+O121+R121-M111-P111-S111-L115-O115-R115-M121-P121-S121</f>
        <v>57</v>
      </c>
      <c r="H124" s="120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1:19" ht="12">
      <c r="A125" s="118"/>
      <c r="B125" s="119"/>
      <c r="C125" s="315" t="str">
        <f>G28</f>
        <v>FVBK F15 Vit</v>
      </c>
      <c r="D125" s="307">
        <f>IF($H$113&gt;$J$113,1,0)+IF($H$117&lt;$J$117,1,0)+IF($H$121&lt;$J$121,1,0)</f>
        <v>1</v>
      </c>
      <c r="E125" s="305">
        <f>H113+J117+J121</f>
        <v>2</v>
      </c>
      <c r="F125" s="305">
        <f>J113+H117+H121</f>
        <v>4</v>
      </c>
      <c r="G125" s="305">
        <f>L113+O113+R113+M117+P117+S117+M121+P121+S121-M113-P113-S113-L117-O117-R117-L121-O121-R121</f>
        <v>1</v>
      </c>
      <c r="H125" s="120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1:19" ht="12">
      <c r="A126" s="118"/>
      <c r="B126" s="119"/>
      <c r="C126" s="315" t="str">
        <f>G29</f>
        <v>Malmö Spikers</v>
      </c>
      <c r="D126" s="307">
        <f>IF($H$113&lt;$J$113,1,0)+IF($H$115&gt;$J$115,1,0)+IF($H$119&gt;$J$119,1,0)</f>
        <v>2</v>
      </c>
      <c r="E126" s="305">
        <f>J113+H115+H119</f>
        <v>4</v>
      </c>
      <c r="F126" s="305">
        <f>H113+J115+J119</f>
        <v>2</v>
      </c>
      <c r="G126" s="305">
        <f>M113+P113+S113+L115+O115+R115+L119+O119+R119-S119-P119-M119-M115-P115-S115-L113-O113-R113</f>
        <v>20</v>
      </c>
      <c r="H126" s="120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1:19" ht="12">
      <c r="A127" s="119"/>
      <c r="B127" s="119"/>
      <c r="C127" s="315" t="str">
        <f>G30</f>
        <v>GVK 99-3</v>
      </c>
      <c r="D127" s="307">
        <f>IF($H$111&lt;$J$111,1,0)+IF($H$117&gt;$J$117,1,0)+IF($H$119&lt;$J$119,1,0)</f>
        <v>0</v>
      </c>
      <c r="E127" s="305">
        <f>J111+H117+J119</f>
        <v>0</v>
      </c>
      <c r="F127" s="305">
        <f>H111+J117+H119</f>
        <v>6</v>
      </c>
      <c r="G127" s="305">
        <f>M111+P111+S111+L117+O117+R117+M119+P119+S119-R119-O119-L119-M117-P117-S117-L111-O111-R111</f>
        <v>-78</v>
      </c>
      <c r="H127" s="120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1:8" ht="16.5">
      <c r="A128" s="329"/>
      <c r="B128" s="115" t="s">
        <v>691</v>
      </c>
      <c r="C128" s="9"/>
      <c r="D128" s="13" t="s">
        <v>829</v>
      </c>
      <c r="H128" s="22"/>
    </row>
    <row r="129" spans="1:8" ht="15">
      <c r="A129" s="329"/>
      <c r="B129" s="3"/>
      <c r="C129" s="9"/>
      <c r="H129" s="22"/>
    </row>
    <row r="130" spans="1:19" ht="15">
      <c r="A130" s="330" t="s">
        <v>815</v>
      </c>
      <c r="B130" s="297" t="s">
        <v>825</v>
      </c>
      <c r="C130" s="9" t="s">
        <v>775</v>
      </c>
      <c r="D130" s="13"/>
      <c r="E130" s="9" t="s">
        <v>776</v>
      </c>
      <c r="F130" s="13"/>
      <c r="G130" s="9" t="s">
        <v>818</v>
      </c>
      <c r="H130" s="191"/>
      <c r="I130" s="191"/>
      <c r="J130" s="191"/>
      <c r="K130" s="118"/>
      <c r="L130" s="118"/>
      <c r="M130" s="118"/>
      <c r="N130" s="297" t="s">
        <v>819</v>
      </c>
      <c r="O130" s="118"/>
      <c r="P130" s="118"/>
      <c r="Q130" s="118"/>
      <c r="R130" s="118"/>
      <c r="S130" s="118"/>
    </row>
    <row r="131" spans="1:19" ht="15">
      <c r="A131" s="330"/>
      <c r="B131" s="116"/>
      <c r="C131" s="9"/>
      <c r="D131" s="13"/>
      <c r="E131" s="9"/>
      <c r="F131" s="13"/>
      <c r="G131" s="9"/>
      <c r="H131" s="201" t="s">
        <v>407</v>
      </c>
      <c r="I131" s="201"/>
      <c r="J131" s="201"/>
      <c r="K131" s="201"/>
      <c r="L131" s="201" t="s">
        <v>408</v>
      </c>
      <c r="M131" s="201"/>
      <c r="N131" s="201"/>
      <c r="O131" s="201" t="s">
        <v>409</v>
      </c>
      <c r="P131" s="201"/>
      <c r="Q131" s="201"/>
      <c r="R131" s="201" t="s">
        <v>410</v>
      </c>
      <c r="S131" s="201"/>
    </row>
    <row r="132" spans="1:19" ht="12">
      <c r="A132" s="329" t="s">
        <v>463</v>
      </c>
      <c r="B132" s="118">
        <v>1</v>
      </c>
      <c r="C132" s="119" t="s">
        <v>598</v>
      </c>
      <c r="D132" s="119"/>
      <c r="E132" s="119" t="s">
        <v>837</v>
      </c>
      <c r="F132" s="119"/>
      <c r="G132" s="119" t="s">
        <v>122</v>
      </c>
      <c r="H132" s="301">
        <v>2</v>
      </c>
      <c r="I132" s="118" t="s">
        <v>480</v>
      </c>
      <c r="J132" s="301">
        <v>1</v>
      </c>
      <c r="K132" s="118"/>
      <c r="L132" s="301">
        <v>23</v>
      </c>
      <c r="M132" s="301">
        <v>25</v>
      </c>
      <c r="N132" s="118"/>
      <c r="O132" s="301">
        <v>25</v>
      </c>
      <c r="P132" s="301">
        <v>13</v>
      </c>
      <c r="Q132" s="118"/>
      <c r="R132" s="301">
        <v>15</v>
      </c>
      <c r="S132" s="301">
        <v>12</v>
      </c>
    </row>
    <row r="133" spans="1:7" ht="12">
      <c r="A133" s="329" t="s">
        <v>416</v>
      </c>
      <c r="B133" s="118"/>
      <c r="C133" s="308" t="s">
        <v>693</v>
      </c>
      <c r="D133" s="308"/>
      <c r="E133" s="308" t="s">
        <v>694</v>
      </c>
      <c r="F133" s="308"/>
      <c r="G133" s="308" t="s">
        <v>220</v>
      </c>
    </row>
    <row r="134" spans="1:7" ht="12">
      <c r="A134" s="329"/>
      <c r="B134" s="118"/>
      <c r="C134" s="308"/>
      <c r="D134" s="308"/>
      <c r="E134" s="308"/>
      <c r="F134" s="308"/>
      <c r="G134" s="308"/>
    </row>
    <row r="135" spans="1:19" ht="12">
      <c r="A135" s="329" t="s">
        <v>465</v>
      </c>
      <c r="B135" s="118">
        <v>2</v>
      </c>
      <c r="C135" s="308" t="s">
        <v>123</v>
      </c>
      <c r="D135" s="308"/>
      <c r="E135" s="308" t="s">
        <v>314</v>
      </c>
      <c r="F135" s="308"/>
      <c r="G135" s="308" t="s">
        <v>338</v>
      </c>
      <c r="H135" s="301">
        <v>0</v>
      </c>
      <c r="I135" s="118" t="s">
        <v>480</v>
      </c>
      <c r="J135" s="301">
        <v>2</v>
      </c>
      <c r="K135" s="118"/>
      <c r="L135" s="301">
        <v>23</v>
      </c>
      <c r="M135" s="301">
        <v>25</v>
      </c>
      <c r="N135" s="118"/>
      <c r="O135" s="301">
        <v>17</v>
      </c>
      <c r="P135" s="301">
        <v>25</v>
      </c>
      <c r="Q135" s="118"/>
      <c r="R135" s="301"/>
      <c r="S135" s="301"/>
    </row>
    <row r="136" spans="1:19" ht="12">
      <c r="A136" s="329" t="s">
        <v>416</v>
      </c>
      <c r="B136" s="118"/>
      <c r="C136" s="308" t="s">
        <v>696</v>
      </c>
      <c r="D136" s="308"/>
      <c r="E136" s="308" t="s">
        <v>697</v>
      </c>
      <c r="F136" s="308"/>
      <c r="G136" s="308" t="s">
        <v>124</v>
      </c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">
      <c r="A137" s="331"/>
      <c r="B137" s="118"/>
      <c r="C137" s="308"/>
      <c r="D137" s="308"/>
      <c r="E137" s="308"/>
      <c r="F137" s="308"/>
      <c r="G137" s="308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">
      <c r="A138" s="329" t="s">
        <v>356</v>
      </c>
      <c r="B138" s="118">
        <v>3</v>
      </c>
      <c r="C138" s="308" t="s">
        <v>596</v>
      </c>
      <c r="D138" s="308"/>
      <c r="E138" s="308" t="s">
        <v>318</v>
      </c>
      <c r="F138" s="308"/>
      <c r="G138" s="308" t="s">
        <v>125</v>
      </c>
      <c r="H138" s="301">
        <v>2</v>
      </c>
      <c r="I138" s="118" t="s">
        <v>480</v>
      </c>
      <c r="J138" s="301">
        <v>1</v>
      </c>
      <c r="K138" s="7"/>
      <c r="L138" s="301">
        <v>25</v>
      </c>
      <c r="M138" s="301">
        <v>21</v>
      </c>
      <c r="N138" s="7"/>
      <c r="O138" s="301">
        <v>24</v>
      </c>
      <c r="P138" s="301">
        <v>26</v>
      </c>
      <c r="Q138" s="7"/>
      <c r="R138" s="301">
        <v>15</v>
      </c>
      <c r="S138" s="301">
        <v>13</v>
      </c>
    </row>
    <row r="139" spans="1:19" ht="12">
      <c r="A139" s="329" t="s">
        <v>416</v>
      </c>
      <c r="B139" s="118"/>
      <c r="C139" s="308" t="s">
        <v>126</v>
      </c>
      <c r="D139" s="308"/>
      <c r="E139" s="308" t="s">
        <v>359</v>
      </c>
      <c r="F139" s="308"/>
      <c r="G139" s="308" t="s">
        <v>685</v>
      </c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">
      <c r="A140" s="329"/>
      <c r="B140" s="118"/>
      <c r="C140" s="308"/>
      <c r="D140" s="308"/>
      <c r="E140" s="308"/>
      <c r="F140" s="308"/>
      <c r="G140" s="308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">
      <c r="A141" s="329" t="s">
        <v>361</v>
      </c>
      <c r="B141" s="118">
        <v>4</v>
      </c>
      <c r="C141" s="308" t="s">
        <v>313</v>
      </c>
      <c r="D141" s="308"/>
      <c r="E141" s="308" t="s">
        <v>597</v>
      </c>
      <c r="F141" s="308"/>
      <c r="G141" s="308" t="s">
        <v>337</v>
      </c>
      <c r="H141" s="301">
        <v>2</v>
      </c>
      <c r="I141" s="118" t="s">
        <v>480</v>
      </c>
      <c r="J141" s="301">
        <v>0</v>
      </c>
      <c r="K141" s="7"/>
      <c r="L141" s="301">
        <v>25</v>
      </c>
      <c r="M141" s="301">
        <v>15</v>
      </c>
      <c r="N141" s="7"/>
      <c r="O141" s="301">
        <v>25</v>
      </c>
      <c r="P141" s="301">
        <v>22</v>
      </c>
      <c r="Q141" s="7"/>
      <c r="R141" s="301"/>
      <c r="S141" s="301"/>
    </row>
    <row r="142" spans="1:19" ht="12">
      <c r="A142" s="329" t="s">
        <v>416</v>
      </c>
      <c r="B142" s="118"/>
      <c r="C142" s="308" t="s">
        <v>127</v>
      </c>
      <c r="D142" s="308"/>
      <c r="E142" s="308" t="s">
        <v>355</v>
      </c>
      <c r="F142" s="308"/>
      <c r="G142" s="308" t="s">
        <v>682</v>
      </c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">
      <c r="A143" s="328"/>
      <c r="C143" s="119"/>
      <c r="D143" s="119"/>
      <c r="E143" s="119"/>
      <c r="F143" s="119"/>
      <c r="G143" s="119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">
      <c r="A144" s="329" t="s">
        <v>420</v>
      </c>
      <c r="B144" s="118">
        <v>1</v>
      </c>
      <c r="C144" s="308" t="s">
        <v>837</v>
      </c>
      <c r="D144" s="308"/>
      <c r="E144" s="308" t="s">
        <v>597</v>
      </c>
      <c r="F144" s="308"/>
      <c r="G144" s="308" t="s">
        <v>598</v>
      </c>
      <c r="H144" s="301">
        <v>2</v>
      </c>
      <c r="I144" s="118" t="s">
        <v>480</v>
      </c>
      <c r="J144" s="301">
        <v>1</v>
      </c>
      <c r="K144" s="7"/>
      <c r="L144" s="301">
        <v>25</v>
      </c>
      <c r="M144" s="301">
        <v>18</v>
      </c>
      <c r="N144" s="7"/>
      <c r="O144" s="301">
        <v>22</v>
      </c>
      <c r="P144" s="301">
        <v>25</v>
      </c>
      <c r="Q144" s="7"/>
      <c r="R144" s="301">
        <v>18</v>
      </c>
      <c r="S144" s="301">
        <v>16</v>
      </c>
    </row>
    <row r="145" spans="1:7" ht="12">
      <c r="A145" s="329" t="s">
        <v>421</v>
      </c>
      <c r="B145" s="118"/>
      <c r="C145" s="308" t="s">
        <v>375</v>
      </c>
      <c r="D145" s="308"/>
      <c r="E145" s="308" t="s">
        <v>379</v>
      </c>
      <c r="F145" s="308"/>
      <c r="G145" s="308" t="s">
        <v>368</v>
      </c>
    </row>
    <row r="146" spans="1:7" ht="12">
      <c r="A146" s="329"/>
      <c r="B146" s="118"/>
      <c r="C146" s="308"/>
      <c r="D146" s="308"/>
      <c r="E146" s="308"/>
      <c r="F146" s="308"/>
      <c r="G146" s="308"/>
    </row>
    <row r="147" spans="1:19" ht="12">
      <c r="A147" s="329" t="s">
        <v>422</v>
      </c>
      <c r="B147" s="118">
        <v>2</v>
      </c>
      <c r="C147" s="308" t="s">
        <v>128</v>
      </c>
      <c r="D147" s="308"/>
      <c r="E147" s="308" t="s">
        <v>318</v>
      </c>
      <c r="F147" s="308"/>
      <c r="G147" s="308" t="s">
        <v>129</v>
      </c>
      <c r="H147" s="301">
        <v>2</v>
      </c>
      <c r="I147" s="118" t="s">
        <v>480</v>
      </c>
      <c r="J147" s="301">
        <v>0</v>
      </c>
      <c r="K147" s="118"/>
      <c r="L147" s="301">
        <v>25</v>
      </c>
      <c r="M147" s="301">
        <v>21</v>
      </c>
      <c r="N147" s="118"/>
      <c r="O147" s="301">
        <v>26</v>
      </c>
      <c r="P147" s="301">
        <v>24</v>
      </c>
      <c r="Q147" s="118"/>
      <c r="R147" s="301"/>
      <c r="S147" s="301"/>
    </row>
    <row r="148" spans="1:19" ht="12">
      <c r="A148" s="329" t="s">
        <v>421</v>
      </c>
      <c r="B148" s="118"/>
      <c r="C148" s="308" t="s">
        <v>378</v>
      </c>
      <c r="D148" s="308"/>
      <c r="E148" s="308" t="s">
        <v>376</v>
      </c>
      <c r="F148" s="308"/>
      <c r="G148" s="308" t="s">
        <v>371</v>
      </c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">
      <c r="A149" s="329"/>
      <c r="B149" s="118"/>
      <c r="C149" s="308"/>
      <c r="D149" s="308"/>
      <c r="E149" s="308"/>
      <c r="F149" s="308"/>
      <c r="G149" s="308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">
      <c r="A150" s="329" t="s">
        <v>777</v>
      </c>
      <c r="B150" s="118">
        <v>1</v>
      </c>
      <c r="C150" s="308" t="str">
        <f>G144</f>
        <v>Majorna 2</v>
      </c>
      <c r="D150" s="308"/>
      <c r="E150" s="308" t="s">
        <v>313</v>
      </c>
      <c r="F150" s="308"/>
      <c r="G150" s="308" t="s">
        <v>837</v>
      </c>
      <c r="H150" s="301">
        <v>1</v>
      </c>
      <c r="I150" s="118" t="s">
        <v>480</v>
      </c>
      <c r="J150" s="301">
        <v>2</v>
      </c>
      <c r="K150" s="7"/>
      <c r="L150" s="301">
        <v>24</v>
      </c>
      <c r="M150" s="301">
        <v>26</v>
      </c>
      <c r="N150" s="7"/>
      <c r="O150" s="301">
        <v>25</v>
      </c>
      <c r="P150" s="301">
        <v>22</v>
      </c>
      <c r="Q150" s="7"/>
      <c r="R150" s="301">
        <v>6</v>
      </c>
      <c r="S150" s="301">
        <v>15</v>
      </c>
    </row>
    <row r="151" spans="1:19" ht="12">
      <c r="A151" s="329" t="s">
        <v>423</v>
      </c>
      <c r="B151" s="118"/>
      <c r="C151" s="308" t="s">
        <v>368</v>
      </c>
      <c r="D151" s="308"/>
      <c r="E151" s="308" t="s">
        <v>372</v>
      </c>
      <c r="F151" s="308"/>
      <c r="G151" s="308" t="s">
        <v>424</v>
      </c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">
      <c r="A152" s="329"/>
      <c r="B152" s="118"/>
      <c r="C152" s="308"/>
      <c r="D152" s="308"/>
      <c r="E152" s="308"/>
      <c r="F152" s="308"/>
      <c r="G152" s="308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">
      <c r="A153" s="329" t="s">
        <v>778</v>
      </c>
      <c r="B153" s="118">
        <v>2</v>
      </c>
      <c r="C153" s="308" t="str">
        <f>G147</f>
        <v>Malmö H</v>
      </c>
      <c r="D153" s="308"/>
      <c r="E153" s="308" t="s">
        <v>596</v>
      </c>
      <c r="F153" s="308"/>
      <c r="G153" s="308" t="s">
        <v>130</v>
      </c>
      <c r="H153" s="301">
        <v>1</v>
      </c>
      <c r="I153" s="118" t="s">
        <v>480</v>
      </c>
      <c r="J153" s="301">
        <v>2</v>
      </c>
      <c r="K153" s="7"/>
      <c r="L153" s="301">
        <v>18</v>
      </c>
      <c r="M153" s="301">
        <v>25</v>
      </c>
      <c r="N153" s="7"/>
      <c r="O153" s="301">
        <v>25</v>
      </c>
      <c r="P153" s="301">
        <v>16</v>
      </c>
      <c r="Q153" s="7"/>
      <c r="R153" s="301">
        <v>7</v>
      </c>
      <c r="S153" s="301">
        <v>15</v>
      </c>
    </row>
    <row r="154" spans="1:19" ht="12">
      <c r="A154" s="329" t="s">
        <v>423</v>
      </c>
      <c r="B154" s="118"/>
      <c r="C154" s="308" t="s">
        <v>371</v>
      </c>
      <c r="D154" s="308"/>
      <c r="E154" s="308" t="s">
        <v>369</v>
      </c>
      <c r="F154" s="308"/>
      <c r="G154" s="308" t="s">
        <v>425</v>
      </c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">
      <c r="A155" s="329"/>
      <c r="B155" s="118"/>
      <c r="C155" s="308"/>
      <c r="D155" s="308"/>
      <c r="E155" s="308"/>
      <c r="F155" s="308"/>
      <c r="G155" s="308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">
      <c r="A156" s="329" t="s">
        <v>794</v>
      </c>
      <c r="B156" s="118">
        <v>1</v>
      </c>
      <c r="C156" s="308" t="s">
        <v>597</v>
      </c>
      <c r="D156" s="308"/>
      <c r="E156" s="308" t="s">
        <v>318</v>
      </c>
      <c r="F156" s="308"/>
      <c r="G156" s="308" t="s">
        <v>598</v>
      </c>
      <c r="H156" s="301">
        <v>0</v>
      </c>
      <c r="I156" s="118" t="s">
        <v>480</v>
      </c>
      <c r="J156" s="301">
        <v>2</v>
      </c>
      <c r="K156" s="7"/>
      <c r="L156" s="301">
        <v>23</v>
      </c>
      <c r="M156" s="301">
        <v>25</v>
      </c>
      <c r="N156" s="7"/>
      <c r="O156" s="301">
        <v>22</v>
      </c>
      <c r="P156" s="301">
        <v>25</v>
      </c>
      <c r="Q156" s="7"/>
      <c r="R156" s="301"/>
      <c r="S156" s="301"/>
    </row>
    <row r="157" spans="1:7" ht="12">
      <c r="A157" s="329" t="s">
        <v>426</v>
      </c>
      <c r="B157" s="118"/>
      <c r="C157" s="308" t="s">
        <v>427</v>
      </c>
      <c r="D157" s="308"/>
      <c r="E157" s="308" t="s">
        <v>427</v>
      </c>
      <c r="F157" s="308"/>
      <c r="G157" s="308" t="s">
        <v>391</v>
      </c>
    </row>
    <row r="158" spans="1:7" ht="12">
      <c r="A158" s="329"/>
      <c r="B158" s="118"/>
      <c r="C158" s="308"/>
      <c r="D158" s="308"/>
      <c r="E158" s="308"/>
      <c r="F158" s="308"/>
      <c r="G158" s="308"/>
    </row>
    <row r="159" spans="1:19" ht="12">
      <c r="A159" s="329" t="s">
        <v>779</v>
      </c>
      <c r="B159" s="118">
        <v>2</v>
      </c>
      <c r="C159" s="308" t="str">
        <f>G150</f>
        <v>Värnamo 2</v>
      </c>
      <c r="D159" s="308"/>
      <c r="E159" s="308" t="str">
        <f>G153</f>
        <v>Falken R</v>
      </c>
      <c r="F159" s="308"/>
      <c r="G159" s="308" t="s">
        <v>129</v>
      </c>
      <c r="H159" s="301">
        <v>2</v>
      </c>
      <c r="I159" s="118" t="s">
        <v>480</v>
      </c>
      <c r="J159" s="301">
        <v>1</v>
      </c>
      <c r="K159" s="118"/>
      <c r="L159" s="301">
        <v>25</v>
      </c>
      <c r="M159" s="301">
        <v>21</v>
      </c>
      <c r="N159" s="118"/>
      <c r="O159" s="301">
        <v>22</v>
      </c>
      <c r="P159" s="301">
        <v>25</v>
      </c>
      <c r="Q159" s="118"/>
      <c r="R159" s="301">
        <v>15</v>
      </c>
      <c r="S159" s="301">
        <v>9</v>
      </c>
    </row>
    <row r="160" spans="1:19" ht="12">
      <c r="A160" s="329" t="s">
        <v>426</v>
      </c>
      <c r="B160" s="118"/>
      <c r="C160" s="308" t="s">
        <v>424</v>
      </c>
      <c r="D160" s="308"/>
      <c r="E160" s="308" t="s">
        <v>425</v>
      </c>
      <c r="F160" s="308"/>
      <c r="G160" s="308" t="s">
        <v>392</v>
      </c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">
      <c r="A161" s="329"/>
      <c r="B161" s="118"/>
      <c r="C161" s="308"/>
      <c r="D161" s="308"/>
      <c r="E161" s="308"/>
      <c r="F161" s="308"/>
      <c r="G161" s="308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">
      <c r="A162" s="329" t="s">
        <v>780</v>
      </c>
      <c r="B162" s="118">
        <v>1</v>
      </c>
      <c r="C162" s="308" t="s">
        <v>598</v>
      </c>
      <c r="D162" s="308"/>
      <c r="E162" s="308" t="s">
        <v>129</v>
      </c>
      <c r="F162" s="308"/>
      <c r="G162" s="308" t="s">
        <v>451</v>
      </c>
      <c r="H162" s="301">
        <v>2</v>
      </c>
      <c r="I162" s="118" t="s">
        <v>480</v>
      </c>
      <c r="J162" s="301">
        <v>0</v>
      </c>
      <c r="K162" s="7"/>
      <c r="L162" s="301">
        <v>25</v>
      </c>
      <c r="M162" s="301">
        <v>23</v>
      </c>
      <c r="N162" s="7"/>
      <c r="O162" s="301">
        <v>25</v>
      </c>
      <c r="P162" s="301">
        <v>22</v>
      </c>
      <c r="Q162" s="7"/>
      <c r="R162" s="301"/>
      <c r="S162" s="301"/>
    </row>
    <row r="163" spans="1:19" ht="12">
      <c r="A163" s="329" t="s">
        <v>216</v>
      </c>
      <c r="B163" s="118"/>
      <c r="C163" s="308" t="s">
        <v>391</v>
      </c>
      <c r="D163" s="308"/>
      <c r="E163" s="308" t="s">
        <v>392</v>
      </c>
      <c r="F163" s="308"/>
      <c r="G163" s="308" t="s">
        <v>217</v>
      </c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">
      <c r="A164" s="329"/>
      <c r="B164" s="118"/>
      <c r="C164" s="308"/>
      <c r="D164" s="308"/>
      <c r="E164" s="308"/>
      <c r="F164" s="308"/>
      <c r="G164" s="119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">
      <c r="A165" s="332" t="s">
        <v>393</v>
      </c>
      <c r="B165" s="118">
        <v>2</v>
      </c>
      <c r="C165" s="308" t="s">
        <v>313</v>
      </c>
      <c r="D165" s="308"/>
      <c r="E165" s="308" t="s">
        <v>596</v>
      </c>
      <c r="F165" s="308"/>
      <c r="G165" s="308" t="s">
        <v>130</v>
      </c>
      <c r="H165" s="301">
        <v>2</v>
      </c>
      <c r="I165" s="118" t="s">
        <v>480</v>
      </c>
      <c r="J165" s="301">
        <v>0</v>
      </c>
      <c r="K165" s="7"/>
      <c r="L165" s="301">
        <v>25</v>
      </c>
      <c r="M165" s="301">
        <v>17</v>
      </c>
      <c r="N165" s="7"/>
      <c r="O165" s="301">
        <v>25</v>
      </c>
      <c r="P165" s="301">
        <v>23</v>
      </c>
      <c r="Q165" s="7"/>
      <c r="R165" s="301"/>
      <c r="S165" s="301"/>
    </row>
    <row r="166" spans="1:7" ht="12">
      <c r="A166" s="329" t="s">
        <v>216</v>
      </c>
      <c r="B166" s="7"/>
      <c r="C166" s="308" t="s">
        <v>395</v>
      </c>
      <c r="D166" s="308"/>
      <c r="E166" s="308" t="s">
        <v>384</v>
      </c>
      <c r="F166" s="308"/>
      <c r="G166" s="308" t="s">
        <v>218</v>
      </c>
    </row>
    <row r="167" spans="1:7" ht="12">
      <c r="A167" s="329"/>
      <c r="B167" s="7"/>
      <c r="C167" s="17"/>
      <c r="D167" s="17"/>
      <c r="E167" s="17"/>
      <c r="F167" s="17"/>
      <c r="G167" s="17"/>
    </row>
    <row r="168" spans="1:7" ht="12">
      <c r="A168" s="329"/>
      <c r="B168" s="7"/>
      <c r="C168" s="17"/>
      <c r="D168" s="17"/>
      <c r="E168" s="17"/>
      <c r="F168" s="17"/>
      <c r="G168" s="17"/>
    </row>
    <row r="169" spans="1:4" ht="16.5">
      <c r="A169" s="329"/>
      <c r="B169" s="115" t="s">
        <v>679</v>
      </c>
      <c r="C169" s="9"/>
      <c r="D169" s="13" t="s">
        <v>121</v>
      </c>
    </row>
    <row r="170" spans="1:14" ht="15">
      <c r="A170" s="329"/>
      <c r="B170" s="3"/>
      <c r="C170" s="9"/>
      <c r="N170" s="17"/>
    </row>
    <row r="171" spans="1:19" ht="15">
      <c r="A171" s="330" t="s">
        <v>815</v>
      </c>
      <c r="B171" s="297" t="s">
        <v>825</v>
      </c>
      <c r="C171" s="9" t="s">
        <v>775</v>
      </c>
      <c r="D171" s="13"/>
      <c r="E171" s="9" t="s">
        <v>776</v>
      </c>
      <c r="F171" s="13"/>
      <c r="G171" s="9" t="s">
        <v>818</v>
      </c>
      <c r="H171" s="191"/>
      <c r="I171" s="191"/>
      <c r="J171" s="191"/>
      <c r="K171" s="118"/>
      <c r="L171" s="118"/>
      <c r="M171" s="118"/>
      <c r="N171" s="297" t="s">
        <v>819</v>
      </c>
      <c r="O171" s="118"/>
      <c r="P171" s="118"/>
      <c r="Q171" s="118"/>
      <c r="R171" s="118"/>
      <c r="S171" s="118"/>
    </row>
    <row r="172" spans="1:19" ht="15">
      <c r="A172" s="330"/>
      <c r="B172" s="117"/>
      <c r="C172" s="9"/>
      <c r="D172" s="13"/>
      <c r="E172" s="9"/>
      <c r="F172" s="13"/>
      <c r="G172" s="9"/>
      <c r="H172" s="201" t="s">
        <v>407</v>
      </c>
      <c r="I172" s="201"/>
      <c r="J172" s="201"/>
      <c r="K172" s="201"/>
      <c r="L172" s="201" t="s">
        <v>408</v>
      </c>
      <c r="M172" s="201"/>
      <c r="N172" s="201"/>
      <c r="O172" s="201" t="s">
        <v>409</v>
      </c>
      <c r="P172" s="201"/>
      <c r="Q172" s="201"/>
      <c r="R172" s="201" t="s">
        <v>410</v>
      </c>
      <c r="S172" s="201"/>
    </row>
    <row r="173" spans="1:19" ht="12">
      <c r="A173" s="329" t="s">
        <v>131</v>
      </c>
      <c r="B173" s="118">
        <v>5</v>
      </c>
      <c r="C173" s="308" t="s">
        <v>312</v>
      </c>
      <c r="D173" s="308"/>
      <c r="E173" s="308" t="s">
        <v>132</v>
      </c>
      <c r="F173" s="308"/>
      <c r="G173" s="308" t="s">
        <v>133</v>
      </c>
      <c r="H173" s="301">
        <v>2</v>
      </c>
      <c r="I173" s="118" t="s">
        <v>480</v>
      </c>
      <c r="J173" s="301">
        <v>1</v>
      </c>
      <c r="K173" s="118"/>
      <c r="L173" s="301">
        <v>25</v>
      </c>
      <c r="M173" s="301">
        <v>19</v>
      </c>
      <c r="N173" s="118"/>
      <c r="O173" s="301">
        <v>24</v>
      </c>
      <c r="P173" s="301">
        <v>26</v>
      </c>
      <c r="Q173" s="118"/>
      <c r="R173" s="301">
        <v>15</v>
      </c>
      <c r="S173" s="301">
        <v>10</v>
      </c>
    </row>
    <row r="174" spans="1:7" ht="12">
      <c r="A174" s="329" t="s">
        <v>416</v>
      </c>
      <c r="B174" s="118"/>
      <c r="C174" s="308" t="s">
        <v>134</v>
      </c>
      <c r="D174" s="308"/>
      <c r="E174" s="308" t="s">
        <v>135</v>
      </c>
      <c r="F174" s="308"/>
      <c r="G174" s="308" t="s">
        <v>136</v>
      </c>
    </row>
    <row r="175" spans="1:7" ht="12">
      <c r="A175" s="329"/>
      <c r="B175" s="118"/>
      <c r="C175" s="308"/>
      <c r="D175" s="308"/>
      <c r="E175" s="308"/>
      <c r="F175" s="308"/>
      <c r="G175" s="308"/>
    </row>
    <row r="176" spans="1:19" ht="12">
      <c r="A176" s="329" t="s">
        <v>137</v>
      </c>
      <c r="B176" s="118">
        <v>4</v>
      </c>
      <c r="C176" s="308" t="s">
        <v>114</v>
      </c>
      <c r="D176" s="308"/>
      <c r="E176" s="308" t="str">
        <f>G135</f>
        <v>GVK 99-2</v>
      </c>
      <c r="F176" s="308"/>
      <c r="G176" s="308" t="str">
        <f>G132</f>
        <v>GVK 97-3</v>
      </c>
      <c r="H176" s="301">
        <v>1</v>
      </c>
      <c r="I176" s="118" t="s">
        <v>480</v>
      </c>
      <c r="J176" s="301">
        <v>2</v>
      </c>
      <c r="K176" s="118"/>
      <c r="L176" s="301">
        <v>22</v>
      </c>
      <c r="M176" s="301">
        <v>25</v>
      </c>
      <c r="N176" s="118"/>
      <c r="O176" s="301">
        <v>25</v>
      </c>
      <c r="P176" s="301">
        <v>19</v>
      </c>
      <c r="Q176" s="118"/>
      <c r="R176" s="301">
        <v>9</v>
      </c>
      <c r="S176" s="301">
        <v>15</v>
      </c>
    </row>
    <row r="177" spans="1:19" ht="12">
      <c r="A177" s="329" t="s">
        <v>421</v>
      </c>
      <c r="B177" s="118"/>
      <c r="C177" s="308" t="s">
        <v>138</v>
      </c>
      <c r="D177" s="308"/>
      <c r="E177" s="308" t="s">
        <v>139</v>
      </c>
      <c r="F177" s="308"/>
      <c r="G177" s="308" t="s">
        <v>140</v>
      </c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">
      <c r="A178" s="333"/>
      <c r="B178" s="119"/>
      <c r="C178" s="119"/>
      <c r="D178" s="119"/>
      <c r="E178" s="119"/>
      <c r="F178" s="119"/>
      <c r="G178" s="119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">
      <c r="A179" s="329" t="s">
        <v>141</v>
      </c>
      <c r="B179" s="118">
        <v>5</v>
      </c>
      <c r="C179" s="308" t="str">
        <f>G173</f>
        <v>EVS Red</v>
      </c>
      <c r="D179" s="308"/>
      <c r="E179" s="308" t="s">
        <v>406</v>
      </c>
      <c r="F179" s="308"/>
      <c r="G179" s="308" t="str">
        <f>C173</f>
        <v>Ljungby U15</v>
      </c>
      <c r="H179" s="301">
        <v>0</v>
      </c>
      <c r="I179" s="118" t="s">
        <v>480</v>
      </c>
      <c r="J179" s="301">
        <v>2</v>
      </c>
      <c r="K179" s="7"/>
      <c r="L179" s="301">
        <v>21</v>
      </c>
      <c r="M179" s="301">
        <v>25</v>
      </c>
      <c r="N179" s="7"/>
      <c r="O179" s="301">
        <v>18</v>
      </c>
      <c r="P179" s="301">
        <v>25</v>
      </c>
      <c r="Q179" s="7"/>
      <c r="R179" s="301"/>
      <c r="S179" s="301"/>
    </row>
    <row r="180" spans="1:19" ht="12">
      <c r="A180" s="329" t="s">
        <v>421</v>
      </c>
      <c r="B180" s="118"/>
      <c r="C180" s="308" t="s">
        <v>136</v>
      </c>
      <c r="D180" s="308"/>
      <c r="E180" s="308" t="s">
        <v>142</v>
      </c>
      <c r="F180" s="308"/>
      <c r="G180" s="308" t="s">
        <v>134</v>
      </c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">
      <c r="A181" s="329"/>
      <c r="B181" s="119"/>
      <c r="C181" s="119"/>
      <c r="D181" s="119"/>
      <c r="E181" s="119"/>
      <c r="F181" s="119"/>
      <c r="G181" s="119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">
      <c r="A182" s="329" t="s">
        <v>143</v>
      </c>
      <c r="B182" s="118">
        <v>4</v>
      </c>
      <c r="C182" s="308" t="str">
        <f>G138</f>
        <v>Falken F14</v>
      </c>
      <c r="D182" s="308"/>
      <c r="E182" s="308" t="str">
        <f>G141</f>
        <v>GVK 99-1</v>
      </c>
      <c r="F182" s="308"/>
      <c r="G182" s="308" t="str">
        <f>E176</f>
        <v>GVK 99-2</v>
      </c>
      <c r="H182" s="301">
        <v>2</v>
      </c>
      <c r="I182" s="118" t="s">
        <v>480</v>
      </c>
      <c r="J182" s="301">
        <v>1</v>
      </c>
      <c r="K182" s="7"/>
      <c r="L182" s="301">
        <v>19</v>
      </c>
      <c r="M182" s="301">
        <v>25</v>
      </c>
      <c r="N182" s="7"/>
      <c r="O182" s="301">
        <v>25</v>
      </c>
      <c r="P182" s="301">
        <v>20</v>
      </c>
      <c r="Q182" s="7"/>
      <c r="R182" s="301">
        <v>15</v>
      </c>
      <c r="S182" s="301">
        <v>5</v>
      </c>
    </row>
    <row r="183" spans="1:19" ht="12">
      <c r="A183" s="329" t="s">
        <v>423</v>
      </c>
      <c r="B183" s="118"/>
      <c r="C183" s="308" t="s">
        <v>144</v>
      </c>
      <c r="D183" s="308"/>
      <c r="E183" s="308" t="s">
        <v>145</v>
      </c>
      <c r="F183" s="308"/>
      <c r="G183" s="308" t="s">
        <v>139</v>
      </c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">
      <c r="A184" s="329"/>
      <c r="B184" s="118"/>
      <c r="C184" s="308"/>
      <c r="D184" s="308"/>
      <c r="E184" s="308"/>
      <c r="F184" s="308"/>
      <c r="G184" s="308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">
      <c r="A185" s="329" t="s">
        <v>146</v>
      </c>
      <c r="B185" s="118">
        <v>5</v>
      </c>
      <c r="C185" s="308" t="s">
        <v>312</v>
      </c>
      <c r="D185" s="308"/>
      <c r="E185" s="308" t="s">
        <v>406</v>
      </c>
      <c r="F185" s="308"/>
      <c r="G185" s="308" t="s">
        <v>133</v>
      </c>
      <c r="H185" s="301">
        <v>2</v>
      </c>
      <c r="I185" s="118" t="s">
        <v>480</v>
      </c>
      <c r="J185" s="301">
        <v>1</v>
      </c>
      <c r="K185" s="7"/>
      <c r="L185" s="301">
        <v>23</v>
      </c>
      <c r="M185" s="301">
        <v>25</v>
      </c>
      <c r="N185" s="7"/>
      <c r="O185" s="301">
        <v>25</v>
      </c>
      <c r="P185" s="301">
        <v>19</v>
      </c>
      <c r="Q185" s="7"/>
      <c r="R185" s="301">
        <v>15</v>
      </c>
      <c r="S185" s="301">
        <v>12</v>
      </c>
    </row>
    <row r="186" spans="1:7" ht="12">
      <c r="A186" s="329" t="s">
        <v>423</v>
      </c>
      <c r="B186" s="118"/>
      <c r="C186" s="308" t="s">
        <v>147</v>
      </c>
      <c r="D186" s="308"/>
      <c r="E186" s="308" t="s">
        <v>148</v>
      </c>
      <c r="F186" s="308"/>
      <c r="G186" s="308" t="s">
        <v>149</v>
      </c>
    </row>
    <row r="187" spans="1:7" ht="12">
      <c r="A187" s="329"/>
      <c r="B187" s="119"/>
      <c r="C187" s="119"/>
      <c r="D187" s="119"/>
      <c r="E187" s="119"/>
      <c r="F187" s="119"/>
      <c r="G187" s="119"/>
    </row>
    <row r="188" spans="1:19" ht="12">
      <c r="A188" s="333" t="s">
        <v>150</v>
      </c>
      <c r="B188" s="118">
        <v>4</v>
      </c>
      <c r="C188" s="308" t="s">
        <v>440</v>
      </c>
      <c r="D188" s="308"/>
      <c r="E188" s="308" t="str">
        <f>G176</f>
        <v>GVK 97-3</v>
      </c>
      <c r="F188" s="308"/>
      <c r="G188" s="308" t="s">
        <v>114</v>
      </c>
      <c r="H188" s="301">
        <v>2</v>
      </c>
      <c r="I188" s="118" t="s">
        <v>480</v>
      </c>
      <c r="J188" s="301">
        <v>1</v>
      </c>
      <c r="K188" s="118"/>
      <c r="L188" s="301">
        <v>25</v>
      </c>
      <c r="M188" s="301">
        <v>21</v>
      </c>
      <c r="N188" s="118"/>
      <c r="O188" s="301">
        <v>24</v>
      </c>
      <c r="P188" s="301">
        <v>26</v>
      </c>
      <c r="Q188" s="118"/>
      <c r="R188" s="301">
        <v>15</v>
      </c>
      <c r="S188" s="301">
        <v>11</v>
      </c>
    </row>
    <row r="189" spans="1:19" ht="12">
      <c r="A189" s="333" t="s">
        <v>426</v>
      </c>
      <c r="B189" s="118"/>
      <c r="C189" s="308" t="s">
        <v>151</v>
      </c>
      <c r="D189" s="308"/>
      <c r="E189" s="308" t="s">
        <v>140</v>
      </c>
      <c r="F189" s="308"/>
      <c r="G189" s="308" t="s">
        <v>152</v>
      </c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">
      <c r="A190" s="329"/>
      <c r="B190" s="119"/>
      <c r="C190" s="119"/>
      <c r="D190" s="119"/>
      <c r="E190" s="119"/>
      <c r="F190" s="119"/>
      <c r="G190" s="119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">
      <c r="A191" s="329" t="s">
        <v>380</v>
      </c>
      <c r="B191" s="118">
        <v>5</v>
      </c>
      <c r="C191" s="308" t="s">
        <v>321</v>
      </c>
      <c r="D191" s="119"/>
      <c r="E191" s="119" t="str">
        <f>G185</f>
        <v>EVS Red</v>
      </c>
      <c r="F191" s="119"/>
      <c r="G191" s="334" t="s">
        <v>406</v>
      </c>
      <c r="H191" s="301">
        <v>2</v>
      </c>
      <c r="I191" s="118" t="s">
        <v>480</v>
      </c>
      <c r="J191" s="301">
        <v>0</v>
      </c>
      <c r="K191" s="7"/>
      <c r="L191" s="301">
        <v>25</v>
      </c>
      <c r="M191" s="301">
        <v>12</v>
      </c>
      <c r="N191" s="7"/>
      <c r="O191" s="301">
        <v>25</v>
      </c>
      <c r="P191" s="301">
        <v>20</v>
      </c>
      <c r="Q191" s="7"/>
      <c r="R191" s="301"/>
      <c r="S191" s="301"/>
    </row>
    <row r="192" spans="1:19" ht="12">
      <c r="A192" s="329" t="s">
        <v>426</v>
      </c>
      <c r="B192" s="118"/>
      <c r="C192" s="308" t="s">
        <v>153</v>
      </c>
      <c r="D192" s="119"/>
      <c r="E192" s="308" t="s">
        <v>149</v>
      </c>
      <c r="F192" s="119"/>
      <c r="G192" s="308" t="s">
        <v>154</v>
      </c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">
      <c r="A193" s="329"/>
      <c r="B193" s="118"/>
      <c r="C193" s="119"/>
      <c r="D193" s="119"/>
      <c r="E193" s="119"/>
      <c r="F193" s="119"/>
      <c r="G193" s="119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">
      <c r="A194" s="329" t="s">
        <v>155</v>
      </c>
      <c r="B194" s="118">
        <v>4</v>
      </c>
      <c r="C194" s="308" t="s">
        <v>114</v>
      </c>
      <c r="D194" s="119"/>
      <c r="E194" s="119" t="s">
        <v>337</v>
      </c>
      <c r="F194" s="119"/>
      <c r="G194" s="334" t="s">
        <v>339</v>
      </c>
      <c r="H194" s="301">
        <v>0</v>
      </c>
      <c r="I194" s="118" t="s">
        <v>480</v>
      </c>
      <c r="J194" s="301">
        <v>2</v>
      </c>
      <c r="K194" s="7"/>
      <c r="L194" s="301">
        <v>20</v>
      </c>
      <c r="M194" s="301">
        <v>25</v>
      </c>
      <c r="N194" s="7"/>
      <c r="O194" s="301">
        <v>16</v>
      </c>
      <c r="P194" s="301">
        <v>25</v>
      </c>
      <c r="Q194" s="7"/>
      <c r="R194" s="301"/>
      <c r="S194" s="301"/>
    </row>
    <row r="195" spans="1:19" ht="12">
      <c r="A195" s="329" t="s">
        <v>216</v>
      </c>
      <c r="B195" s="118"/>
      <c r="C195" s="308" t="s">
        <v>156</v>
      </c>
      <c r="D195" s="119"/>
      <c r="E195" s="308" t="s">
        <v>157</v>
      </c>
      <c r="F195" s="119"/>
      <c r="G195" s="308" t="s">
        <v>158</v>
      </c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">
      <c r="A196" s="328"/>
      <c r="B196" s="118"/>
      <c r="C196" s="119"/>
      <c r="D196" s="119"/>
      <c r="E196" s="119"/>
      <c r="F196" s="119"/>
      <c r="G196" s="119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">
      <c r="A197" s="329" t="s">
        <v>159</v>
      </c>
      <c r="B197" s="118">
        <v>5</v>
      </c>
      <c r="C197" s="308" t="s">
        <v>338</v>
      </c>
      <c r="D197" s="119"/>
      <c r="E197" s="119" t="s">
        <v>160</v>
      </c>
      <c r="F197" s="119"/>
      <c r="G197" s="334" t="s">
        <v>161</v>
      </c>
      <c r="H197" s="301">
        <v>1</v>
      </c>
      <c r="I197" s="118" t="s">
        <v>480</v>
      </c>
      <c r="J197" s="301">
        <v>2</v>
      </c>
      <c r="K197" s="7"/>
      <c r="L197" s="301">
        <v>28</v>
      </c>
      <c r="M197" s="301">
        <v>26</v>
      </c>
      <c r="N197" s="7"/>
      <c r="O197" s="301">
        <v>23</v>
      </c>
      <c r="P197" s="301">
        <v>25</v>
      </c>
      <c r="Q197" s="7"/>
      <c r="R197" s="301">
        <v>6</v>
      </c>
      <c r="S197" s="301">
        <v>15</v>
      </c>
    </row>
    <row r="198" spans="1:7" ht="12">
      <c r="A198" s="329" t="s">
        <v>216</v>
      </c>
      <c r="B198" s="118"/>
      <c r="C198" s="308" t="s">
        <v>162</v>
      </c>
      <c r="D198" s="119"/>
      <c r="E198" s="308" t="s">
        <v>163</v>
      </c>
      <c r="F198" s="119"/>
      <c r="G198" s="308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137"/>
  <sheetViews>
    <sheetView zoomScalePageLayoutView="0" workbookViewId="0" topLeftCell="A1">
      <selection activeCell="F4" sqref="F4:G15"/>
    </sheetView>
  </sheetViews>
  <sheetFormatPr defaultColWidth="8.8515625" defaultRowHeight="12.75"/>
  <cols>
    <col min="5" max="5" width="11.7109375" style="0" customWidth="1"/>
    <col min="6" max="6" width="8.421875" style="0" customWidth="1"/>
    <col min="7" max="7" width="18.8515625" style="0" customWidth="1"/>
    <col min="8" max="8" width="6.00390625" style="0" customWidth="1"/>
    <col min="9" max="9" width="2.421875" style="0" customWidth="1"/>
    <col min="10" max="10" width="4.7109375" style="0" customWidth="1"/>
    <col min="11" max="11" width="1.8515625" style="0" customWidth="1"/>
    <col min="12" max="12" width="4.28125" style="0" customWidth="1"/>
    <col min="13" max="13" width="3.421875" style="0" customWidth="1"/>
    <col min="14" max="14" width="2.00390625" style="0" customWidth="1"/>
    <col min="15" max="15" width="3.140625" style="0" customWidth="1"/>
    <col min="16" max="16" width="4.421875" style="0" customWidth="1"/>
    <col min="17" max="17" width="2.00390625" style="0" customWidth="1"/>
    <col min="18" max="18" width="3.00390625" style="0" customWidth="1"/>
    <col min="19" max="19" width="3.421875" style="0" customWidth="1"/>
  </cols>
  <sheetData>
    <row r="1" spans="1:8" s="34" customFormat="1" ht="18">
      <c r="A1" s="33" t="s">
        <v>195</v>
      </c>
      <c r="B1" s="340"/>
      <c r="G1" s="341" t="s">
        <v>829</v>
      </c>
      <c r="H1" s="35"/>
    </row>
    <row r="2" spans="1:8" ht="18">
      <c r="A2" s="7"/>
      <c r="B2" s="7"/>
      <c r="D2" s="34" t="s">
        <v>829</v>
      </c>
      <c r="H2" s="22"/>
    </row>
    <row r="3" spans="1:8" ht="16.5">
      <c r="A3" s="8" t="s">
        <v>478</v>
      </c>
      <c r="B3" s="7"/>
      <c r="D3" s="3"/>
      <c r="E3" s="3" t="s">
        <v>821</v>
      </c>
      <c r="H3" s="22"/>
    </row>
    <row r="4" spans="1:6" ht="15">
      <c r="A4" s="36" t="s">
        <v>165</v>
      </c>
      <c r="B4" s="98"/>
      <c r="C4" s="36"/>
      <c r="E4" s="3">
        <v>1</v>
      </c>
      <c r="F4" t="s">
        <v>762</v>
      </c>
    </row>
    <row r="5" spans="1:6" ht="15">
      <c r="A5" s="36" t="s">
        <v>166</v>
      </c>
      <c r="B5" s="98"/>
      <c r="C5" s="36"/>
      <c r="E5" s="3">
        <v>2</v>
      </c>
      <c r="F5" t="s">
        <v>167</v>
      </c>
    </row>
    <row r="6" spans="1:6" ht="15">
      <c r="A6" s="36" t="s">
        <v>168</v>
      </c>
      <c r="B6" s="98"/>
      <c r="C6" s="36"/>
      <c r="E6" s="3">
        <v>3</v>
      </c>
      <c r="F6" s="119" t="s">
        <v>599</v>
      </c>
    </row>
    <row r="7" spans="1:6" ht="15">
      <c r="A7" s="36" t="s">
        <v>169</v>
      </c>
      <c r="B7" s="98"/>
      <c r="C7" s="36"/>
      <c r="E7" s="3">
        <v>4</v>
      </c>
      <c r="F7" s="119" t="s">
        <v>168</v>
      </c>
    </row>
    <row r="8" spans="1:6" ht="15">
      <c r="A8" s="36" t="s">
        <v>599</v>
      </c>
      <c r="B8" s="98"/>
      <c r="C8" s="36"/>
      <c r="E8" s="3">
        <v>5</v>
      </c>
      <c r="F8" s="119" t="s">
        <v>884</v>
      </c>
    </row>
    <row r="9" spans="1:8" ht="15">
      <c r="A9" s="36" t="s">
        <v>884</v>
      </c>
      <c r="B9" s="98"/>
      <c r="C9" s="36"/>
      <c r="E9" s="3">
        <v>6</v>
      </c>
      <c r="F9" s="119" t="s">
        <v>170</v>
      </c>
      <c r="H9" s="22"/>
    </row>
    <row r="10" spans="1:6" ht="15">
      <c r="A10" s="36" t="s">
        <v>171</v>
      </c>
      <c r="B10" s="98"/>
      <c r="C10" s="36"/>
      <c r="E10" s="3">
        <v>7</v>
      </c>
      <c r="F10" s="119" t="s">
        <v>729</v>
      </c>
    </row>
    <row r="11" spans="1:6" ht="15">
      <c r="A11" s="36" t="s">
        <v>167</v>
      </c>
      <c r="B11" s="98"/>
      <c r="C11" s="36"/>
      <c r="E11" s="3">
        <v>8</v>
      </c>
      <c r="F11" s="119" t="s">
        <v>166</v>
      </c>
    </row>
    <row r="12" spans="1:6" ht="15">
      <c r="A12" s="36" t="s">
        <v>603</v>
      </c>
      <c r="B12" s="98"/>
      <c r="C12" s="36"/>
      <c r="E12" s="3">
        <v>9</v>
      </c>
      <c r="F12" s="119" t="s">
        <v>603</v>
      </c>
    </row>
    <row r="13" spans="1:6" ht="15">
      <c r="A13" s="36" t="s">
        <v>600</v>
      </c>
      <c r="B13" s="98"/>
      <c r="C13" s="36"/>
      <c r="E13" s="3">
        <v>10</v>
      </c>
      <c r="F13" s="119" t="s">
        <v>172</v>
      </c>
    </row>
    <row r="14" spans="1:8" ht="15">
      <c r="A14" s="36" t="s">
        <v>173</v>
      </c>
      <c r="B14" s="98"/>
      <c r="C14" s="36"/>
      <c r="E14" s="3">
        <v>11</v>
      </c>
      <c r="F14" s="119" t="s">
        <v>235</v>
      </c>
      <c r="H14" s="22"/>
    </row>
    <row r="15" spans="1:8" ht="15">
      <c r="A15" s="36" t="s">
        <v>174</v>
      </c>
      <c r="B15" s="98"/>
      <c r="C15" s="36"/>
      <c r="E15" s="3">
        <v>12</v>
      </c>
      <c r="F15" s="119" t="s">
        <v>171</v>
      </c>
      <c r="H15" s="22"/>
    </row>
    <row r="16" spans="1:8" ht="12">
      <c r="A16" s="7"/>
      <c r="B16" s="7"/>
      <c r="H16" s="22"/>
    </row>
    <row r="17" spans="1:8" ht="12">
      <c r="A17" s="144" t="s">
        <v>829</v>
      </c>
      <c r="B17" s="336" t="s">
        <v>829</v>
      </c>
      <c r="H17" s="22"/>
    </row>
    <row r="18" spans="1:8" s="6" customFormat="1" ht="15">
      <c r="A18" s="9" t="s">
        <v>812</v>
      </c>
      <c r="B18" s="152"/>
      <c r="D18" s="9" t="s">
        <v>813</v>
      </c>
      <c r="F18" s="9" t="s">
        <v>820</v>
      </c>
      <c r="H18" s="9" t="s">
        <v>824</v>
      </c>
    </row>
    <row r="19" ht="16.5">
      <c r="B19" s="15"/>
    </row>
    <row r="20" spans="1:8" s="20" customFormat="1" ht="12">
      <c r="A20" s="20" t="str">
        <f>A4</f>
        <v>Falken F-14 Grön</v>
      </c>
      <c r="B20" s="144"/>
      <c r="D20" s="20" t="str">
        <f>A5</f>
        <v>EVS Green Team 98</v>
      </c>
      <c r="F20" s="20" t="str">
        <f>A6</f>
        <v>EVS Green Team 99</v>
      </c>
      <c r="H20" s="20" t="str">
        <f>A7</f>
        <v>EVS Green Girls 99</v>
      </c>
    </row>
    <row r="21" spans="1:8" s="20" customFormat="1" ht="12">
      <c r="A21" s="20" t="str">
        <f>A11</f>
        <v>Kronan Ebba</v>
      </c>
      <c r="B21" s="144"/>
      <c r="D21" s="20" t="str">
        <f>A10</f>
        <v>Kronan Jenny</v>
      </c>
      <c r="F21" s="20" t="str">
        <f>A9</f>
        <v>Eneryda</v>
      </c>
      <c r="H21" s="20" t="str">
        <f>A8</f>
        <v>Veddige 2</v>
      </c>
    </row>
    <row r="22" spans="1:8" s="20" customFormat="1" ht="12">
      <c r="A22" s="20" t="str">
        <f>A12</f>
        <v>Westan</v>
      </c>
      <c r="B22" s="144"/>
      <c r="D22" s="20" t="str">
        <f>A13</f>
        <v>Värnamo 3</v>
      </c>
      <c r="F22" s="20" t="str">
        <f>A14</f>
        <v>Malmö Serve Ess</v>
      </c>
      <c r="H22" s="20" t="str">
        <f>A15</f>
        <v>Lund Tre</v>
      </c>
    </row>
    <row r="23" spans="1:8" ht="12">
      <c r="A23" s="7"/>
      <c r="B23" s="7"/>
      <c r="H23" s="22"/>
    </row>
    <row r="24" spans="1:8" ht="16.5">
      <c r="A24" s="7"/>
      <c r="B24" s="7"/>
      <c r="E24" s="15" t="s">
        <v>814</v>
      </c>
      <c r="H24" s="22"/>
    </row>
    <row r="25" spans="1:8" ht="16.5">
      <c r="A25" s="7"/>
      <c r="B25" s="7"/>
      <c r="D25" s="1"/>
      <c r="H25" s="22"/>
    </row>
    <row r="26" spans="1:8" ht="16.5">
      <c r="A26" s="7"/>
      <c r="B26" s="115" t="s">
        <v>812</v>
      </c>
      <c r="D26" s="13" t="s">
        <v>175</v>
      </c>
      <c r="H26" s="22"/>
    </row>
    <row r="27" spans="1:8" ht="16.5">
      <c r="A27" s="7"/>
      <c r="B27" s="7"/>
      <c r="D27" s="1"/>
      <c r="H27" s="22"/>
    </row>
    <row r="28" spans="1:19" ht="12">
      <c r="A28" s="191" t="s">
        <v>815</v>
      </c>
      <c r="B28" s="191" t="s">
        <v>825</v>
      </c>
      <c r="C28" s="296" t="s">
        <v>775</v>
      </c>
      <c r="D28" s="13"/>
      <c r="E28" s="296" t="s">
        <v>776</v>
      </c>
      <c r="F28" s="13"/>
      <c r="G28" s="296" t="s">
        <v>818</v>
      </c>
      <c r="H28" s="191"/>
      <c r="I28" s="191"/>
      <c r="J28" s="191"/>
      <c r="K28" s="118"/>
      <c r="L28" s="118"/>
      <c r="M28" s="118"/>
      <c r="N28" s="297" t="s">
        <v>819</v>
      </c>
      <c r="O28" s="118"/>
      <c r="P28" s="118"/>
      <c r="Q28" s="118"/>
      <c r="R28" s="118"/>
      <c r="S28" s="118"/>
    </row>
    <row r="29" spans="1:19" ht="12">
      <c r="A29" s="118"/>
      <c r="B29" s="118"/>
      <c r="C29" s="119"/>
      <c r="D29" s="119"/>
      <c r="E29" s="119"/>
      <c r="F29" s="119"/>
      <c r="G29" s="119"/>
      <c r="H29" s="201" t="s">
        <v>407</v>
      </c>
      <c r="I29" s="201"/>
      <c r="J29" s="201"/>
      <c r="K29" s="201"/>
      <c r="L29" s="201" t="s">
        <v>408</v>
      </c>
      <c r="M29" s="201"/>
      <c r="N29" s="201"/>
      <c r="O29" s="201" t="s">
        <v>409</v>
      </c>
      <c r="P29" s="201"/>
      <c r="Q29" s="201"/>
      <c r="R29" s="201" t="s">
        <v>410</v>
      </c>
      <c r="S29" s="201"/>
    </row>
    <row r="30" spans="1:19" ht="12">
      <c r="A30" s="118">
        <v>1</v>
      </c>
      <c r="B30" s="118">
        <v>1</v>
      </c>
      <c r="C30" s="119" t="str">
        <f>A22</f>
        <v>Westan</v>
      </c>
      <c r="D30" s="119"/>
      <c r="E30" s="119" t="str">
        <f>A20</f>
        <v>Falken F-14 Grön</v>
      </c>
      <c r="F30" s="119"/>
      <c r="G30" s="119" t="str">
        <f>A21</f>
        <v>Kronan Ebba</v>
      </c>
      <c r="H30" s="301">
        <v>0</v>
      </c>
      <c r="I30" s="118" t="s">
        <v>480</v>
      </c>
      <c r="J30" s="301">
        <v>2</v>
      </c>
      <c r="K30" s="118"/>
      <c r="L30" s="301">
        <v>12</v>
      </c>
      <c r="M30" s="301">
        <v>25</v>
      </c>
      <c r="N30" s="118"/>
      <c r="O30" s="301">
        <v>21</v>
      </c>
      <c r="P30" s="301">
        <v>25</v>
      </c>
      <c r="Q30" s="118"/>
      <c r="R30" s="301"/>
      <c r="S30" s="301"/>
    </row>
    <row r="31" spans="1:19" ht="12">
      <c r="A31" s="118"/>
      <c r="B31" s="118"/>
      <c r="C31" s="119"/>
      <c r="D31" s="119"/>
      <c r="E31" s="119"/>
      <c r="F31" s="119"/>
      <c r="G31" s="119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ht="12">
      <c r="A32" s="118">
        <v>2</v>
      </c>
      <c r="B32" s="118">
        <v>1</v>
      </c>
      <c r="C32" s="119" t="str">
        <f>A21</f>
        <v>Kronan Ebba</v>
      </c>
      <c r="D32" s="119"/>
      <c r="E32" s="119" t="str">
        <f>A22</f>
        <v>Westan</v>
      </c>
      <c r="F32" s="119"/>
      <c r="G32" s="119" t="str">
        <f>A20</f>
        <v>Falken F-14 Grön</v>
      </c>
      <c r="H32" s="301">
        <v>2</v>
      </c>
      <c r="I32" s="118" t="s">
        <v>480</v>
      </c>
      <c r="J32" s="301">
        <v>0</v>
      </c>
      <c r="K32" s="118"/>
      <c r="L32" s="301">
        <v>25</v>
      </c>
      <c r="M32" s="301">
        <v>14</v>
      </c>
      <c r="N32" s="118"/>
      <c r="O32" s="301">
        <v>25</v>
      </c>
      <c r="P32" s="301">
        <v>13</v>
      </c>
      <c r="Q32" s="118"/>
      <c r="R32" s="301"/>
      <c r="S32" s="301"/>
    </row>
    <row r="33" spans="1:19" ht="12">
      <c r="A33" s="118"/>
      <c r="B33" s="118"/>
      <c r="C33" s="119"/>
      <c r="D33" s="119"/>
      <c r="E33" s="119"/>
      <c r="F33" s="119"/>
      <c r="G33" s="119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19" ht="12">
      <c r="A34" s="118">
        <v>3</v>
      </c>
      <c r="B34" s="118">
        <v>1</v>
      </c>
      <c r="C34" s="119" t="str">
        <f>A20</f>
        <v>Falken F-14 Grön</v>
      </c>
      <c r="D34" s="119"/>
      <c r="E34" s="119" t="str">
        <f>A21</f>
        <v>Kronan Ebba</v>
      </c>
      <c r="F34" s="119"/>
      <c r="G34" s="119" t="str">
        <f>A22</f>
        <v>Westan</v>
      </c>
      <c r="H34" s="301">
        <v>0</v>
      </c>
      <c r="I34" s="118" t="s">
        <v>480</v>
      </c>
      <c r="J34" s="301">
        <v>2</v>
      </c>
      <c r="K34" s="118"/>
      <c r="L34" s="301">
        <v>21</v>
      </c>
      <c r="M34" s="301">
        <v>25</v>
      </c>
      <c r="N34" s="118"/>
      <c r="O34" s="301">
        <v>15</v>
      </c>
      <c r="P34" s="301">
        <v>25</v>
      </c>
      <c r="Q34" s="118"/>
      <c r="R34" s="301"/>
      <c r="S34" s="301"/>
    </row>
    <row r="35" spans="1:19" ht="12">
      <c r="A35" s="118"/>
      <c r="B35" s="118"/>
      <c r="C35" s="119"/>
      <c r="D35" s="119"/>
      <c r="E35" s="119"/>
      <c r="F35" s="119"/>
      <c r="G35" s="119"/>
      <c r="H35" s="120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:19" ht="12">
      <c r="A36" s="118"/>
      <c r="B36" s="118"/>
      <c r="C36" s="302" t="s">
        <v>819</v>
      </c>
      <c r="D36" s="303" t="s">
        <v>411</v>
      </c>
      <c r="E36" s="303" t="s">
        <v>412</v>
      </c>
      <c r="F36" s="303" t="s">
        <v>413</v>
      </c>
      <c r="G36" s="303" t="s">
        <v>414</v>
      </c>
      <c r="H36" s="120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12">
      <c r="A37" s="118"/>
      <c r="B37" s="118"/>
      <c r="C37" s="315" t="str">
        <f>A20</f>
        <v>Falken F-14 Grön</v>
      </c>
      <c r="D37" s="304">
        <f>IF($H$30&lt;$J$30,1,0)+IF($H$34&gt;$J$34,1,0)</f>
        <v>1</v>
      </c>
      <c r="E37" s="305">
        <f>J30+H34</f>
        <v>2</v>
      </c>
      <c r="F37" s="305">
        <f>H30+J34</f>
        <v>2</v>
      </c>
      <c r="G37" s="305">
        <f>M30+P30+S30+L34+O34+R34-L30-O30-R30-M34-P34-S34</f>
        <v>3</v>
      </c>
      <c r="H37" s="120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12">
      <c r="A38" s="118"/>
      <c r="B38" s="118"/>
      <c r="C38" s="315" t="str">
        <f>A21</f>
        <v>Kronan Ebba</v>
      </c>
      <c r="D38" s="304">
        <f>IF($H$32&gt;$J$32,1,0)+IF($H$34&lt;$J$34,1,0)</f>
        <v>2</v>
      </c>
      <c r="E38" s="305">
        <f>H32+J34</f>
        <v>4</v>
      </c>
      <c r="F38" s="305">
        <f>J32+H34</f>
        <v>0</v>
      </c>
      <c r="G38" s="305">
        <f>L32+O32+R32+M34+P34+S34-M32-P32-S32-L34-O34-R34</f>
        <v>37</v>
      </c>
      <c r="H38" s="120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1:19" ht="12">
      <c r="A39" s="118"/>
      <c r="B39" s="118"/>
      <c r="C39" s="315" t="str">
        <f>A22</f>
        <v>Westan</v>
      </c>
      <c r="D39" s="304">
        <f>IF($H$30&gt;$J$30,1,0)+IF($H$34&lt;$J$34,1,0)</f>
        <v>1</v>
      </c>
      <c r="E39" s="305">
        <f>H30+J32</f>
        <v>0</v>
      </c>
      <c r="F39" s="305">
        <f>J30+H32</f>
        <v>4</v>
      </c>
      <c r="G39" s="305">
        <f>L30+O30+R30+M32+P32+S32-M30-P30-S30-L32-O32-R32</f>
        <v>-40</v>
      </c>
      <c r="H39" s="120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1:8" ht="12">
      <c r="A40" s="118"/>
      <c r="B40" s="76" t="s">
        <v>813</v>
      </c>
      <c r="C40" s="13"/>
      <c r="D40" s="13" t="s">
        <v>175</v>
      </c>
      <c r="E40" s="119"/>
      <c r="F40" s="119"/>
      <c r="G40" s="119"/>
      <c r="H40" s="22"/>
    </row>
    <row r="41" spans="1:8" ht="12">
      <c r="A41" s="118"/>
      <c r="B41" s="118"/>
      <c r="C41" s="119"/>
      <c r="D41" s="119"/>
      <c r="E41" s="119"/>
      <c r="F41" s="119"/>
      <c r="G41" s="119"/>
      <c r="H41" s="22"/>
    </row>
    <row r="42" spans="1:19" ht="12">
      <c r="A42" s="191" t="s">
        <v>815</v>
      </c>
      <c r="B42" s="191" t="s">
        <v>825</v>
      </c>
      <c r="C42" s="296" t="s">
        <v>775</v>
      </c>
      <c r="D42" s="13"/>
      <c r="E42" s="296" t="s">
        <v>776</v>
      </c>
      <c r="F42" s="13"/>
      <c r="G42" s="296" t="s">
        <v>818</v>
      </c>
      <c r="H42" s="191"/>
      <c r="I42" s="191"/>
      <c r="J42" s="191"/>
      <c r="K42" s="118"/>
      <c r="L42" s="118"/>
      <c r="M42" s="118"/>
      <c r="N42" s="297" t="s">
        <v>819</v>
      </c>
      <c r="O42" s="118"/>
      <c r="P42" s="118"/>
      <c r="Q42" s="118"/>
      <c r="R42" s="118"/>
      <c r="S42" s="118"/>
    </row>
    <row r="43" spans="1:19" ht="12">
      <c r="A43" s="118"/>
      <c r="B43" s="118"/>
      <c r="C43" s="119"/>
      <c r="D43" s="119"/>
      <c r="E43" s="119"/>
      <c r="F43" s="119"/>
      <c r="G43" s="119"/>
      <c r="H43" s="201" t="s">
        <v>407</v>
      </c>
      <c r="I43" s="201"/>
      <c r="J43" s="201"/>
      <c r="K43" s="201"/>
      <c r="L43" s="201" t="s">
        <v>408</v>
      </c>
      <c r="M43" s="201"/>
      <c r="N43" s="201"/>
      <c r="O43" s="201" t="s">
        <v>409</v>
      </c>
      <c r="P43" s="201"/>
      <c r="Q43" s="201"/>
      <c r="R43" s="201" t="s">
        <v>410</v>
      </c>
      <c r="S43" s="201"/>
    </row>
    <row r="44" spans="1:19" ht="12">
      <c r="A44" s="118">
        <v>1</v>
      </c>
      <c r="B44" s="118">
        <v>2</v>
      </c>
      <c r="C44" s="119" t="str">
        <f>D22</f>
        <v>Värnamo 3</v>
      </c>
      <c r="D44" s="119"/>
      <c r="E44" s="119" t="str">
        <f>D20</f>
        <v>EVS Green Team 98</v>
      </c>
      <c r="F44" s="119"/>
      <c r="G44" s="119" t="str">
        <f>D21</f>
        <v>Kronan Jenny</v>
      </c>
      <c r="H44" s="301">
        <v>2</v>
      </c>
      <c r="I44" s="118" t="s">
        <v>480</v>
      </c>
      <c r="J44" s="301">
        <v>0</v>
      </c>
      <c r="K44" s="118"/>
      <c r="L44" s="301">
        <v>25</v>
      </c>
      <c r="M44" s="301">
        <v>9</v>
      </c>
      <c r="N44" s="118"/>
      <c r="O44" s="301">
        <v>25</v>
      </c>
      <c r="P44" s="301">
        <v>5</v>
      </c>
      <c r="Q44" s="118"/>
      <c r="R44" s="301"/>
      <c r="S44" s="301"/>
    </row>
    <row r="45" spans="1:19" ht="12">
      <c r="A45" s="118"/>
      <c r="B45" s="118"/>
      <c r="C45" s="119"/>
      <c r="D45" s="119"/>
      <c r="E45" s="119"/>
      <c r="F45" s="119"/>
      <c r="G45" s="119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19" ht="12">
      <c r="A46" s="118">
        <v>2</v>
      </c>
      <c r="B46" s="118">
        <v>2</v>
      </c>
      <c r="C46" s="119" t="str">
        <f>D21</f>
        <v>Kronan Jenny</v>
      </c>
      <c r="D46" s="119"/>
      <c r="E46" s="119" t="str">
        <f>D22</f>
        <v>Värnamo 3</v>
      </c>
      <c r="F46" s="119"/>
      <c r="G46" s="119" t="str">
        <f>D20</f>
        <v>EVS Green Team 98</v>
      </c>
      <c r="H46" s="301">
        <v>0</v>
      </c>
      <c r="I46" s="118" t="s">
        <v>480</v>
      </c>
      <c r="J46" s="301">
        <v>2</v>
      </c>
      <c r="K46" s="118"/>
      <c r="L46" s="301">
        <v>9</v>
      </c>
      <c r="M46" s="301">
        <v>25</v>
      </c>
      <c r="N46" s="118"/>
      <c r="O46" s="301">
        <v>4</v>
      </c>
      <c r="P46" s="301">
        <v>25</v>
      </c>
      <c r="Q46" s="118"/>
      <c r="R46" s="301"/>
      <c r="S46" s="301"/>
    </row>
    <row r="47" spans="1:19" ht="12">
      <c r="A47" s="118"/>
      <c r="B47" s="118"/>
      <c r="C47" s="119"/>
      <c r="D47" s="119"/>
      <c r="E47" s="119"/>
      <c r="F47" s="119"/>
      <c r="G47" s="119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ht="12">
      <c r="A48" s="118">
        <v>3</v>
      </c>
      <c r="B48" s="118">
        <v>2</v>
      </c>
      <c r="C48" s="119" t="str">
        <f>D20</f>
        <v>EVS Green Team 98</v>
      </c>
      <c r="D48" s="119"/>
      <c r="E48" s="119" t="str">
        <f>D21</f>
        <v>Kronan Jenny</v>
      </c>
      <c r="F48" s="119"/>
      <c r="G48" s="119" t="str">
        <f>D22</f>
        <v>Värnamo 3</v>
      </c>
      <c r="H48" s="301">
        <v>2</v>
      </c>
      <c r="I48" s="118" t="s">
        <v>480</v>
      </c>
      <c r="J48" s="301">
        <v>0</v>
      </c>
      <c r="K48" s="118"/>
      <c r="L48" s="301">
        <v>25</v>
      </c>
      <c r="M48" s="301">
        <v>13</v>
      </c>
      <c r="N48" s="118"/>
      <c r="O48" s="301">
        <v>25</v>
      </c>
      <c r="P48" s="301">
        <v>23</v>
      </c>
      <c r="Q48" s="118"/>
      <c r="R48" s="301"/>
      <c r="S48" s="301"/>
    </row>
    <row r="49" spans="1:19" ht="12">
      <c r="A49" s="118"/>
      <c r="B49" s="118"/>
      <c r="C49" s="119"/>
      <c r="D49" s="119"/>
      <c r="E49" s="119"/>
      <c r="F49" s="119"/>
      <c r="G49" s="119"/>
      <c r="H49" s="120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ht="12">
      <c r="A50" s="118"/>
      <c r="B50" s="118"/>
      <c r="C50" s="302" t="s">
        <v>819</v>
      </c>
      <c r="D50" s="303" t="s">
        <v>411</v>
      </c>
      <c r="E50" s="303" t="s">
        <v>412</v>
      </c>
      <c r="F50" s="303" t="s">
        <v>413</v>
      </c>
      <c r="G50" s="303" t="s">
        <v>414</v>
      </c>
      <c r="H50" s="120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1:19" ht="12">
      <c r="A51" s="118"/>
      <c r="B51" s="118"/>
      <c r="C51" s="315" t="str">
        <f>D20</f>
        <v>EVS Green Team 98</v>
      </c>
      <c r="D51" s="304">
        <f>IF($H$44&lt;$J$44,1,0)+IF($H$48&gt;$J$48,1,0)</f>
        <v>1</v>
      </c>
      <c r="E51" s="305">
        <f>J44+H48</f>
        <v>2</v>
      </c>
      <c r="F51" s="305">
        <f>H44+J48</f>
        <v>2</v>
      </c>
      <c r="G51" s="305">
        <f>M44+P44+S44+L48+O48+R48-L44-O44-R44-M48-P48-S48</f>
        <v>-22</v>
      </c>
      <c r="H51" s="120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1:19" ht="12">
      <c r="A52" s="118"/>
      <c r="B52" s="118"/>
      <c r="C52" s="315" t="str">
        <f>D21</f>
        <v>Kronan Jenny</v>
      </c>
      <c r="D52" s="304">
        <f>IF($H$46&gt;$J$46,1,0)+IF($H$48&lt;$J$48,1,0)</f>
        <v>0</v>
      </c>
      <c r="E52" s="305">
        <f>H46+J48</f>
        <v>0</v>
      </c>
      <c r="F52" s="305">
        <f>J46+H48</f>
        <v>4</v>
      </c>
      <c r="G52" s="305">
        <f>L46+O46+R46+M48+P48+S48-M46-P46-S46-L48-O48-R48</f>
        <v>-51</v>
      </c>
      <c r="H52" s="120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ht="12">
      <c r="A53" s="118"/>
      <c r="B53" s="118"/>
      <c r="C53" s="315" t="str">
        <f>D22</f>
        <v>Värnamo 3</v>
      </c>
      <c r="D53" s="304">
        <f>IF($H$44&gt;$J$44,1,0)+IF($H$46&lt;$J$46,1,0)</f>
        <v>2</v>
      </c>
      <c r="E53" s="305">
        <f>H44+J46</f>
        <v>4</v>
      </c>
      <c r="F53" s="305">
        <f>J44+H46</f>
        <v>0</v>
      </c>
      <c r="G53" s="305">
        <f>L44+O44+R44+M46+P46+S46-M44-P44-S44-L46-O46-R46</f>
        <v>73</v>
      </c>
      <c r="H53" s="120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1:8" ht="12">
      <c r="A54" s="118"/>
      <c r="B54" s="76" t="s">
        <v>820</v>
      </c>
      <c r="C54" s="13"/>
      <c r="D54" s="13" t="s">
        <v>175</v>
      </c>
      <c r="E54" s="119"/>
      <c r="F54" s="119"/>
      <c r="G54" s="119"/>
      <c r="H54" s="22"/>
    </row>
    <row r="55" spans="1:8" ht="12">
      <c r="A55" s="118"/>
      <c r="B55" s="118"/>
      <c r="C55" s="119"/>
      <c r="D55" s="119"/>
      <c r="E55" s="119"/>
      <c r="F55" s="119"/>
      <c r="G55" s="119"/>
      <c r="H55" s="22"/>
    </row>
    <row r="56" spans="1:19" ht="12">
      <c r="A56" s="191" t="s">
        <v>815</v>
      </c>
      <c r="B56" s="191" t="s">
        <v>825</v>
      </c>
      <c r="C56" s="296" t="s">
        <v>775</v>
      </c>
      <c r="D56" s="13"/>
      <c r="E56" s="296" t="s">
        <v>776</v>
      </c>
      <c r="F56" s="13"/>
      <c r="G56" s="296" t="s">
        <v>818</v>
      </c>
      <c r="H56" s="191"/>
      <c r="I56" s="191"/>
      <c r="J56" s="191"/>
      <c r="K56" s="118"/>
      <c r="L56" s="118"/>
      <c r="M56" s="118"/>
      <c r="N56" s="297" t="s">
        <v>819</v>
      </c>
      <c r="O56" s="118"/>
      <c r="P56" s="118"/>
      <c r="Q56" s="118"/>
      <c r="R56" s="118"/>
      <c r="S56" s="118"/>
    </row>
    <row r="57" spans="1:19" ht="12">
      <c r="A57" s="118"/>
      <c r="B57" s="118"/>
      <c r="C57" s="119"/>
      <c r="D57" s="119"/>
      <c r="E57" s="119"/>
      <c r="F57" s="119"/>
      <c r="G57" s="119"/>
      <c r="H57" s="201" t="s">
        <v>407</v>
      </c>
      <c r="I57" s="201"/>
      <c r="J57" s="201"/>
      <c r="K57" s="201"/>
      <c r="L57" s="201" t="s">
        <v>408</v>
      </c>
      <c r="M57" s="201"/>
      <c r="N57" s="201"/>
      <c r="O57" s="201" t="s">
        <v>409</v>
      </c>
      <c r="P57" s="201"/>
      <c r="Q57" s="201"/>
      <c r="R57" s="201" t="s">
        <v>410</v>
      </c>
      <c r="S57" s="201"/>
    </row>
    <row r="58" spans="1:19" ht="12">
      <c r="A58" s="118">
        <v>1</v>
      </c>
      <c r="B58" s="118">
        <v>3</v>
      </c>
      <c r="C58" s="119" t="str">
        <f>F22</f>
        <v>Malmö Serve Ess</v>
      </c>
      <c r="D58" s="119"/>
      <c r="E58" s="119" t="str">
        <f>F20</f>
        <v>EVS Green Team 99</v>
      </c>
      <c r="F58" s="119"/>
      <c r="G58" s="119" t="str">
        <f>F21</f>
        <v>Eneryda</v>
      </c>
      <c r="H58" s="301">
        <v>0</v>
      </c>
      <c r="I58" s="118" t="s">
        <v>480</v>
      </c>
      <c r="J58" s="301">
        <v>2</v>
      </c>
      <c r="K58" s="118"/>
      <c r="L58" s="301">
        <v>19</v>
      </c>
      <c r="M58" s="301">
        <v>25</v>
      </c>
      <c r="N58" s="118"/>
      <c r="O58" s="301">
        <v>13</v>
      </c>
      <c r="P58" s="301">
        <v>25</v>
      </c>
      <c r="Q58" s="118"/>
      <c r="R58" s="301"/>
      <c r="S58" s="301"/>
    </row>
    <row r="59" spans="1:19" ht="12">
      <c r="A59" s="118"/>
      <c r="B59" s="118"/>
      <c r="C59" s="119"/>
      <c r="D59" s="119"/>
      <c r="E59" s="119"/>
      <c r="F59" s="119"/>
      <c r="G59" s="119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1:19" ht="12">
      <c r="A60" s="118">
        <v>2</v>
      </c>
      <c r="B60" s="118">
        <v>3</v>
      </c>
      <c r="C60" s="119" t="str">
        <f>F21</f>
        <v>Eneryda</v>
      </c>
      <c r="D60" s="119"/>
      <c r="E60" s="119" t="str">
        <f>F22</f>
        <v>Malmö Serve Ess</v>
      </c>
      <c r="F60" s="119"/>
      <c r="G60" s="119" t="str">
        <f>F20</f>
        <v>EVS Green Team 99</v>
      </c>
      <c r="H60" s="301">
        <v>2</v>
      </c>
      <c r="I60" s="118" t="s">
        <v>480</v>
      </c>
      <c r="J60" s="301">
        <v>0</v>
      </c>
      <c r="K60" s="118"/>
      <c r="L60" s="301">
        <v>25</v>
      </c>
      <c r="M60" s="301">
        <v>9</v>
      </c>
      <c r="N60" s="118"/>
      <c r="O60" s="301">
        <v>25</v>
      </c>
      <c r="P60" s="301">
        <v>15</v>
      </c>
      <c r="Q60" s="118"/>
      <c r="R60" s="301"/>
      <c r="S60" s="301"/>
    </row>
    <row r="61" spans="1:19" ht="12">
      <c r="A61" s="118"/>
      <c r="B61" s="118"/>
      <c r="C61" s="119"/>
      <c r="D61" s="119"/>
      <c r="E61" s="119"/>
      <c r="F61" s="119"/>
      <c r="G61" s="119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19" ht="12">
      <c r="A62" s="118">
        <v>3</v>
      </c>
      <c r="B62" s="118">
        <v>3</v>
      </c>
      <c r="C62" s="119" t="str">
        <f>F20</f>
        <v>EVS Green Team 99</v>
      </c>
      <c r="D62" s="119"/>
      <c r="E62" s="119" t="str">
        <f>F21</f>
        <v>Eneryda</v>
      </c>
      <c r="F62" s="119"/>
      <c r="G62" s="119" t="str">
        <f>F22</f>
        <v>Malmö Serve Ess</v>
      </c>
      <c r="H62" s="301">
        <v>2</v>
      </c>
      <c r="I62" s="118" t="s">
        <v>480</v>
      </c>
      <c r="J62" s="301">
        <v>0</v>
      </c>
      <c r="K62" s="118"/>
      <c r="L62" s="301">
        <v>25</v>
      </c>
      <c r="M62" s="301">
        <v>13</v>
      </c>
      <c r="N62" s="118"/>
      <c r="O62" s="301">
        <v>25</v>
      </c>
      <c r="P62" s="301">
        <v>21</v>
      </c>
      <c r="Q62" s="118"/>
      <c r="R62" s="301"/>
      <c r="S62" s="301"/>
    </row>
    <row r="63" spans="1:19" ht="12">
      <c r="A63" s="118"/>
      <c r="B63" s="118"/>
      <c r="C63" s="119"/>
      <c r="D63" s="119"/>
      <c r="E63" s="119"/>
      <c r="F63" s="119"/>
      <c r="G63" s="119"/>
      <c r="H63" s="120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12">
      <c r="A64" s="118"/>
      <c r="B64" s="118"/>
      <c r="C64" s="302" t="s">
        <v>819</v>
      </c>
      <c r="D64" s="303" t="s">
        <v>411</v>
      </c>
      <c r="E64" s="303" t="s">
        <v>412</v>
      </c>
      <c r="F64" s="303" t="s">
        <v>413</v>
      </c>
      <c r="G64" s="303" t="s">
        <v>414</v>
      </c>
      <c r="H64" s="120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1:19" ht="12">
      <c r="A65" s="118"/>
      <c r="B65" s="118"/>
      <c r="C65" s="315" t="str">
        <f>F20</f>
        <v>EVS Green Team 99</v>
      </c>
      <c r="D65" s="304">
        <f>IF($H$58&lt;$J$58,1,0)+IF($H$62&gt;$J$62,1,0)</f>
        <v>2</v>
      </c>
      <c r="E65" s="305">
        <f>J58+H62</f>
        <v>4</v>
      </c>
      <c r="F65" s="305">
        <f>H58+J62</f>
        <v>0</v>
      </c>
      <c r="G65" s="305">
        <f>M58+P58+S58+L62+O62+R62-L58-O58-R58-M62-P62-S62</f>
        <v>34</v>
      </c>
      <c r="H65" s="120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1:19" ht="12">
      <c r="A66" s="118"/>
      <c r="B66" s="118"/>
      <c r="C66" s="315" t="str">
        <f>F21</f>
        <v>Eneryda</v>
      </c>
      <c r="D66" s="304">
        <f>IF($H$60&gt;$J$60,1,0)+IF($H$62&lt;$J$62,1,0)</f>
        <v>1</v>
      </c>
      <c r="E66" s="305">
        <f>H60+J62</f>
        <v>2</v>
      </c>
      <c r="F66" s="305">
        <f>J60+H62</f>
        <v>2</v>
      </c>
      <c r="G66" s="305">
        <f>L60+O60+R60+M62+P62+S62-M60-P60-S60-L62-O62-R62</f>
        <v>10</v>
      </c>
      <c r="H66" s="120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19" ht="12">
      <c r="A67" s="118"/>
      <c r="B67" s="118"/>
      <c r="C67" s="315" t="str">
        <f>F22</f>
        <v>Malmö Serve Ess</v>
      </c>
      <c r="D67" s="304">
        <f>IF($H$58&gt;$J$58,1,0)+IF($H$60&lt;$J$60,1,0)</f>
        <v>0</v>
      </c>
      <c r="E67" s="305">
        <f>H58+J60</f>
        <v>0</v>
      </c>
      <c r="F67" s="305">
        <f>J58+H60</f>
        <v>4</v>
      </c>
      <c r="G67" s="305">
        <f>L58+O58+R58+M60+P60+S60-M58-P58-S58-L60-O60-R60</f>
        <v>-44</v>
      </c>
      <c r="H67" s="120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1:8" ht="12">
      <c r="A68" s="118"/>
      <c r="B68" s="76" t="s">
        <v>824</v>
      </c>
      <c r="C68" s="13"/>
      <c r="D68" s="13" t="s">
        <v>175</v>
      </c>
      <c r="E68" s="119"/>
      <c r="F68" s="119"/>
      <c r="G68" s="119"/>
      <c r="H68" s="22"/>
    </row>
    <row r="69" spans="1:8" ht="12">
      <c r="A69" s="118"/>
      <c r="B69" s="118"/>
      <c r="C69" s="119"/>
      <c r="D69" s="119"/>
      <c r="E69" s="119"/>
      <c r="F69" s="119"/>
      <c r="G69" s="119"/>
      <c r="H69" s="22"/>
    </row>
    <row r="70" spans="1:19" ht="12">
      <c r="A70" s="191" t="s">
        <v>815</v>
      </c>
      <c r="B70" s="191" t="s">
        <v>825</v>
      </c>
      <c r="C70" s="296" t="s">
        <v>775</v>
      </c>
      <c r="D70" s="13"/>
      <c r="E70" s="296" t="s">
        <v>776</v>
      </c>
      <c r="F70" s="13"/>
      <c r="G70" s="296" t="s">
        <v>818</v>
      </c>
      <c r="H70" s="191"/>
      <c r="I70" s="191"/>
      <c r="J70" s="191"/>
      <c r="K70" s="118"/>
      <c r="L70" s="118"/>
      <c r="M70" s="118"/>
      <c r="N70" s="297" t="s">
        <v>819</v>
      </c>
      <c r="O70" s="118"/>
      <c r="P70" s="118"/>
      <c r="Q70" s="118"/>
      <c r="R70" s="118"/>
      <c r="S70" s="118"/>
    </row>
    <row r="71" spans="1:19" ht="12">
      <c r="A71" s="118"/>
      <c r="B71" s="118"/>
      <c r="C71" s="119"/>
      <c r="D71" s="119"/>
      <c r="E71" s="119"/>
      <c r="F71" s="119"/>
      <c r="G71" s="119"/>
      <c r="H71" s="201" t="s">
        <v>407</v>
      </c>
      <c r="I71" s="201"/>
      <c r="J71" s="201"/>
      <c r="K71" s="201"/>
      <c r="L71" s="201" t="s">
        <v>408</v>
      </c>
      <c r="M71" s="201"/>
      <c r="N71" s="201"/>
      <c r="O71" s="201" t="s">
        <v>409</v>
      </c>
      <c r="P71" s="201"/>
      <c r="Q71" s="201"/>
      <c r="R71" s="201" t="s">
        <v>410</v>
      </c>
      <c r="S71" s="201"/>
    </row>
    <row r="72" spans="1:19" ht="12">
      <c r="A72" s="118">
        <v>1</v>
      </c>
      <c r="B72" s="118">
        <v>4</v>
      </c>
      <c r="C72" s="119" t="str">
        <f>H22</f>
        <v>Lund Tre</v>
      </c>
      <c r="D72" s="119"/>
      <c r="E72" s="119" t="str">
        <f>H20</f>
        <v>EVS Green Girls 99</v>
      </c>
      <c r="F72" s="119"/>
      <c r="G72" s="119" t="str">
        <f>H21</f>
        <v>Veddige 2</v>
      </c>
      <c r="H72" s="301">
        <v>1</v>
      </c>
      <c r="I72" s="118" t="s">
        <v>480</v>
      </c>
      <c r="J72" s="301">
        <v>1</v>
      </c>
      <c r="K72" s="118"/>
      <c r="L72" s="301">
        <v>13</v>
      </c>
      <c r="M72" s="301">
        <v>25</v>
      </c>
      <c r="N72" s="118"/>
      <c r="O72" s="301">
        <v>25</v>
      </c>
      <c r="P72" s="301">
        <v>22</v>
      </c>
      <c r="Q72" s="118"/>
      <c r="R72" s="301"/>
      <c r="S72" s="301"/>
    </row>
    <row r="73" spans="1:19" ht="12">
      <c r="A73" s="118"/>
      <c r="B73" s="118"/>
      <c r="C73" s="119"/>
      <c r="D73" s="119"/>
      <c r="E73" s="119"/>
      <c r="F73" s="119"/>
      <c r="G73" s="119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:19" ht="12">
      <c r="A74" s="118">
        <v>2</v>
      </c>
      <c r="B74" s="118">
        <v>4</v>
      </c>
      <c r="C74" s="119" t="str">
        <f>H21</f>
        <v>Veddige 2</v>
      </c>
      <c r="D74" s="119"/>
      <c r="E74" s="119" t="str">
        <f>H22</f>
        <v>Lund Tre</v>
      </c>
      <c r="F74" s="119"/>
      <c r="G74" s="119" t="str">
        <f>H20</f>
        <v>EVS Green Girls 99</v>
      </c>
      <c r="H74" s="301">
        <v>2</v>
      </c>
      <c r="I74" s="118" t="s">
        <v>480</v>
      </c>
      <c r="J74" s="301">
        <v>0</v>
      </c>
      <c r="K74" s="118"/>
      <c r="L74" s="301">
        <v>25</v>
      </c>
      <c r="M74" s="301">
        <v>17</v>
      </c>
      <c r="N74" s="118"/>
      <c r="O74" s="301">
        <v>26</v>
      </c>
      <c r="P74" s="301">
        <v>24</v>
      </c>
      <c r="Q74" s="118"/>
      <c r="R74" s="301"/>
      <c r="S74" s="301"/>
    </row>
    <row r="75" spans="1:19" ht="12">
      <c r="A75" s="118"/>
      <c r="B75" s="118"/>
      <c r="C75" s="119"/>
      <c r="D75" s="119"/>
      <c r="E75" s="119"/>
      <c r="F75" s="119"/>
      <c r="G75" s="119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:19" ht="12">
      <c r="A76" s="118">
        <v>3</v>
      </c>
      <c r="B76" s="118">
        <v>4</v>
      </c>
      <c r="C76" s="119" t="str">
        <f>H20</f>
        <v>EVS Green Girls 99</v>
      </c>
      <c r="D76" s="119"/>
      <c r="E76" s="119" t="str">
        <f>H21</f>
        <v>Veddige 2</v>
      </c>
      <c r="F76" s="119"/>
      <c r="G76" s="119" t="str">
        <f>H22</f>
        <v>Lund Tre</v>
      </c>
      <c r="H76" s="301">
        <v>0</v>
      </c>
      <c r="I76" s="118" t="s">
        <v>480</v>
      </c>
      <c r="J76" s="301">
        <v>2</v>
      </c>
      <c r="K76" s="118"/>
      <c r="L76" s="301">
        <v>14</v>
      </c>
      <c r="M76" s="301">
        <v>25</v>
      </c>
      <c r="N76" s="118"/>
      <c r="O76" s="301">
        <v>22</v>
      </c>
      <c r="P76" s="301">
        <v>25</v>
      </c>
      <c r="Q76" s="118"/>
      <c r="R76" s="301"/>
      <c r="S76" s="301"/>
    </row>
    <row r="77" spans="1:19" ht="12">
      <c r="A77" s="118"/>
      <c r="B77" s="118"/>
      <c r="C77" s="119"/>
      <c r="D77" s="119"/>
      <c r="E77" s="119"/>
      <c r="F77" s="119"/>
      <c r="G77" s="119"/>
      <c r="H77" s="120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</row>
    <row r="78" spans="1:19" ht="12">
      <c r="A78" s="118"/>
      <c r="B78" s="118"/>
      <c r="C78" s="302" t="s">
        <v>819</v>
      </c>
      <c r="D78" s="303" t="s">
        <v>411</v>
      </c>
      <c r="E78" s="303" t="s">
        <v>412</v>
      </c>
      <c r="F78" s="303" t="s">
        <v>413</v>
      </c>
      <c r="G78" s="303" t="s">
        <v>414</v>
      </c>
      <c r="H78" s="120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1:19" ht="12">
      <c r="A79" s="118"/>
      <c r="B79" s="118"/>
      <c r="C79" s="315" t="str">
        <f>H20</f>
        <v>EVS Green Girls 99</v>
      </c>
      <c r="D79" s="304">
        <f>IF($H$72&lt;$J$72,1,0)+IF($H$76&gt;$J$76,1,0)</f>
        <v>0</v>
      </c>
      <c r="E79" s="305">
        <f>J72+H76</f>
        <v>1</v>
      </c>
      <c r="F79" s="305">
        <f>H72+J76</f>
        <v>3</v>
      </c>
      <c r="G79" s="305">
        <f>M72+P72+S72+L76+O76+R76-L72-O72-R72-M76-P76-S76</f>
        <v>-5</v>
      </c>
      <c r="H79" s="120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1:19" ht="12">
      <c r="A80" s="118"/>
      <c r="B80" s="118"/>
      <c r="C80" s="315" t="str">
        <f>H21</f>
        <v>Veddige 2</v>
      </c>
      <c r="D80" s="304">
        <f>IF($H$74&gt;$J$74,1,0)+IF($H$76&lt;$J$76,1,0)</f>
        <v>2</v>
      </c>
      <c r="E80" s="305">
        <f>H74+J76</f>
        <v>4</v>
      </c>
      <c r="F80" s="305">
        <f>J74+H76</f>
        <v>0</v>
      </c>
      <c r="G80" s="305">
        <f>L74+O74+R74+M76+P76+S76-M74-P74-S74-L76-O76-R76</f>
        <v>24</v>
      </c>
      <c r="H80" s="120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1:19" ht="12">
      <c r="A81" s="118"/>
      <c r="B81" s="118"/>
      <c r="C81" s="315" t="str">
        <f>H22</f>
        <v>Lund Tre</v>
      </c>
      <c r="D81" s="304">
        <f>IF($H$72&gt;$J$72,1,0)+IF($H$74&lt;$J$74,1,0)</f>
        <v>0</v>
      </c>
      <c r="E81" s="305">
        <f>H72+J74</f>
        <v>1</v>
      </c>
      <c r="F81" s="305">
        <f>J72+H74</f>
        <v>3</v>
      </c>
      <c r="G81" s="305">
        <f>L72+O72+R72+M74+P74+S74-M72-P72-S72-L74-O74-R74</f>
        <v>-19</v>
      </c>
      <c r="H81" s="120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</row>
    <row r="82" spans="1:8" ht="16.5">
      <c r="A82" s="7"/>
      <c r="B82" s="115" t="s">
        <v>826</v>
      </c>
      <c r="C82" s="9"/>
      <c r="D82" s="13" t="s">
        <v>176</v>
      </c>
      <c r="H82" s="22"/>
    </row>
    <row r="83" spans="1:8" ht="15">
      <c r="A83" s="7"/>
      <c r="B83" s="140"/>
      <c r="C83" s="9"/>
      <c r="H83" s="22"/>
    </row>
    <row r="84" spans="1:19" ht="12">
      <c r="A84" s="191" t="s">
        <v>815</v>
      </c>
      <c r="B84" s="191" t="s">
        <v>825</v>
      </c>
      <c r="C84" s="296" t="s">
        <v>775</v>
      </c>
      <c r="D84" s="13"/>
      <c r="E84" s="296" t="s">
        <v>776</v>
      </c>
      <c r="F84" s="13"/>
      <c r="G84" s="296" t="s">
        <v>818</v>
      </c>
      <c r="H84" s="191"/>
      <c r="I84" s="191"/>
      <c r="J84" s="191"/>
      <c r="K84" s="118"/>
      <c r="L84" s="118"/>
      <c r="M84" s="118"/>
      <c r="N84" s="297" t="s">
        <v>819</v>
      </c>
      <c r="O84" s="118"/>
      <c r="P84" s="118"/>
      <c r="Q84" s="118"/>
      <c r="R84" s="118"/>
      <c r="S84" s="118"/>
    </row>
    <row r="85" spans="1:19" ht="15">
      <c r="A85" s="191"/>
      <c r="B85" s="116"/>
      <c r="C85" s="9"/>
      <c r="D85" s="13"/>
      <c r="E85" s="9"/>
      <c r="F85" s="13"/>
      <c r="G85" s="9"/>
      <c r="H85" s="201" t="s">
        <v>407</v>
      </c>
      <c r="I85" s="201"/>
      <c r="J85" s="201"/>
      <c r="K85" s="201"/>
      <c r="L85" s="201" t="s">
        <v>408</v>
      </c>
      <c r="M85" s="201"/>
      <c r="N85" s="201"/>
      <c r="O85" s="201" t="s">
        <v>409</v>
      </c>
      <c r="P85" s="201"/>
      <c r="Q85" s="201"/>
      <c r="R85" s="201" t="s">
        <v>410</v>
      </c>
      <c r="S85" s="201"/>
    </row>
    <row r="86" spans="1:19" ht="12">
      <c r="A86" s="333" t="s">
        <v>463</v>
      </c>
      <c r="B86" s="7">
        <v>1</v>
      </c>
      <c r="C86" t="s">
        <v>167</v>
      </c>
      <c r="E86" t="s">
        <v>166</v>
      </c>
      <c r="G86" t="s">
        <v>172</v>
      </c>
      <c r="H86" s="301">
        <v>2</v>
      </c>
      <c r="I86" s="118" t="s">
        <v>480</v>
      </c>
      <c r="J86" s="301">
        <v>0</v>
      </c>
      <c r="K86" s="118"/>
      <c r="L86" s="301">
        <v>25</v>
      </c>
      <c r="M86" s="301">
        <v>15</v>
      </c>
      <c r="N86" s="118"/>
      <c r="O86" s="301">
        <v>25</v>
      </c>
      <c r="P86" s="301">
        <v>13</v>
      </c>
      <c r="Q86" s="118"/>
      <c r="R86" s="301"/>
      <c r="S86" s="301"/>
    </row>
    <row r="87" spans="1:7" ht="15">
      <c r="A87" s="333" t="s">
        <v>416</v>
      </c>
      <c r="B87" s="152"/>
      <c r="C87" s="308" t="s">
        <v>693</v>
      </c>
      <c r="D87" s="308"/>
      <c r="E87" s="308" t="s">
        <v>694</v>
      </c>
      <c r="F87" s="17"/>
      <c r="G87" s="313" t="s">
        <v>419</v>
      </c>
    </row>
    <row r="88" spans="1:7" ht="15">
      <c r="A88" s="333"/>
      <c r="B88" s="152"/>
      <c r="C88" s="308"/>
      <c r="D88" s="308"/>
      <c r="E88" s="308"/>
      <c r="F88" s="17"/>
      <c r="G88" s="313"/>
    </row>
    <row r="89" spans="1:19" ht="15">
      <c r="A89" s="333" t="s">
        <v>465</v>
      </c>
      <c r="B89" s="152">
        <v>2</v>
      </c>
      <c r="C89" s="308" t="s">
        <v>177</v>
      </c>
      <c r="D89" s="308"/>
      <c r="E89" s="308" t="s">
        <v>729</v>
      </c>
      <c r="F89" s="17"/>
      <c r="G89" s="313" t="s">
        <v>174</v>
      </c>
      <c r="H89" s="301">
        <v>2</v>
      </c>
      <c r="I89" s="118" t="s">
        <v>480</v>
      </c>
      <c r="J89" s="301">
        <v>0</v>
      </c>
      <c r="K89" s="118"/>
      <c r="L89" s="301">
        <v>25</v>
      </c>
      <c r="M89" s="301">
        <v>12</v>
      </c>
      <c r="N89" s="118"/>
      <c r="O89" s="301">
        <v>25</v>
      </c>
      <c r="P89" s="301">
        <v>19</v>
      </c>
      <c r="Q89" s="118"/>
      <c r="R89" s="301"/>
      <c r="S89" s="301"/>
    </row>
    <row r="90" spans="1:19" ht="15">
      <c r="A90" s="333" t="s">
        <v>416</v>
      </c>
      <c r="B90" s="152"/>
      <c r="C90" s="308" t="s">
        <v>696</v>
      </c>
      <c r="D90" s="308"/>
      <c r="E90" s="308" t="s">
        <v>697</v>
      </c>
      <c r="F90" s="17"/>
      <c r="G90" s="313" t="s">
        <v>363</v>
      </c>
      <c r="K90" s="7"/>
      <c r="L90" s="7"/>
      <c r="M90" s="7"/>
      <c r="N90" s="7"/>
      <c r="O90" s="7"/>
      <c r="P90" s="7"/>
      <c r="Q90" s="7"/>
      <c r="R90" s="7"/>
      <c r="S90" s="7"/>
    </row>
    <row r="91" spans="1:19" ht="12">
      <c r="A91" s="337"/>
      <c r="B91" s="7"/>
      <c r="C91" s="308"/>
      <c r="D91" s="308"/>
      <c r="E91" s="308"/>
      <c r="F91" s="17"/>
      <c r="G91" s="313"/>
      <c r="K91" s="7"/>
      <c r="L91" s="7"/>
      <c r="M91" s="7"/>
      <c r="N91" s="7"/>
      <c r="O91" s="7"/>
      <c r="P91" s="7"/>
      <c r="Q91" s="7"/>
      <c r="R91" s="7"/>
      <c r="S91" s="7"/>
    </row>
    <row r="92" spans="1:19" ht="15">
      <c r="A92" s="333" t="s">
        <v>356</v>
      </c>
      <c r="B92" s="152">
        <v>3</v>
      </c>
      <c r="C92" s="308" t="s">
        <v>178</v>
      </c>
      <c r="D92" s="308"/>
      <c r="E92" s="308" t="s">
        <v>179</v>
      </c>
      <c r="F92" s="17"/>
      <c r="G92" s="313" t="s">
        <v>603</v>
      </c>
      <c r="H92" s="301">
        <v>2</v>
      </c>
      <c r="I92" s="118" t="s">
        <v>480</v>
      </c>
      <c r="J92" s="301">
        <v>1</v>
      </c>
      <c r="K92" s="7"/>
      <c r="L92" s="301">
        <v>25</v>
      </c>
      <c r="M92" s="301">
        <v>18</v>
      </c>
      <c r="N92" s="7"/>
      <c r="O92" s="301">
        <v>18</v>
      </c>
      <c r="P92" s="301">
        <v>25</v>
      </c>
      <c r="Q92" s="7"/>
      <c r="R92" s="301">
        <v>15</v>
      </c>
      <c r="S92" s="301">
        <v>12</v>
      </c>
    </row>
    <row r="93" spans="1:19" ht="15">
      <c r="A93" s="333" t="s">
        <v>416</v>
      </c>
      <c r="B93" s="152"/>
      <c r="C93" s="313" t="s">
        <v>358</v>
      </c>
      <c r="D93" s="308"/>
      <c r="E93" s="308" t="s">
        <v>359</v>
      </c>
      <c r="F93" s="17"/>
      <c r="G93" s="308" t="s">
        <v>681</v>
      </c>
      <c r="K93" s="7"/>
      <c r="L93" s="7"/>
      <c r="M93" s="7"/>
      <c r="N93" s="7"/>
      <c r="O93" s="7"/>
      <c r="P93" s="7"/>
      <c r="Q93" s="7"/>
      <c r="R93" s="7"/>
      <c r="S93" s="7"/>
    </row>
    <row r="94" spans="1:19" ht="15">
      <c r="A94" s="333"/>
      <c r="B94" s="152"/>
      <c r="C94" s="308"/>
      <c r="D94" s="308"/>
      <c r="E94" s="308"/>
      <c r="F94" s="17"/>
      <c r="G94" s="313"/>
      <c r="K94" s="7"/>
      <c r="L94" s="7"/>
      <c r="M94" s="7"/>
      <c r="N94" s="7"/>
      <c r="O94" s="7"/>
      <c r="P94" s="7"/>
      <c r="Q94" s="7"/>
      <c r="R94" s="7"/>
      <c r="S94" s="7"/>
    </row>
    <row r="95" spans="1:19" ht="15">
      <c r="A95" s="333" t="s">
        <v>361</v>
      </c>
      <c r="B95" s="152">
        <v>4</v>
      </c>
      <c r="C95" s="308" t="s">
        <v>451</v>
      </c>
      <c r="D95" s="308"/>
      <c r="E95" s="308" t="s">
        <v>884</v>
      </c>
      <c r="F95" s="17"/>
      <c r="G95" s="313" t="s">
        <v>180</v>
      </c>
      <c r="H95" s="301">
        <v>2</v>
      </c>
      <c r="I95" s="118" t="s">
        <v>480</v>
      </c>
      <c r="J95" s="301">
        <v>0</v>
      </c>
      <c r="K95" s="7"/>
      <c r="L95" s="301">
        <v>25</v>
      </c>
      <c r="M95" s="301">
        <v>23</v>
      </c>
      <c r="N95" s="7"/>
      <c r="O95" s="301">
        <v>25</v>
      </c>
      <c r="P95" s="301">
        <v>22</v>
      </c>
      <c r="Q95" s="7"/>
      <c r="R95" s="301"/>
      <c r="S95" s="301"/>
    </row>
    <row r="96" spans="1:19" ht="15">
      <c r="A96" s="333" t="s">
        <v>416</v>
      </c>
      <c r="B96" s="152"/>
      <c r="C96" s="313" t="s">
        <v>127</v>
      </c>
      <c r="D96" s="308"/>
      <c r="E96" s="308" t="s">
        <v>355</v>
      </c>
      <c r="F96" s="17"/>
      <c r="G96" s="308" t="s">
        <v>684</v>
      </c>
      <c r="K96" s="7"/>
      <c r="L96" s="7"/>
      <c r="M96" s="7"/>
      <c r="N96" s="7"/>
      <c r="O96" s="7"/>
      <c r="P96" s="7"/>
      <c r="Q96" s="7"/>
      <c r="R96" s="7"/>
      <c r="S96" s="7"/>
    </row>
    <row r="97" spans="1:19" ht="15">
      <c r="A97" s="333"/>
      <c r="B97" s="152"/>
      <c r="C97" s="308"/>
      <c r="D97" s="308"/>
      <c r="E97" s="308"/>
      <c r="F97" s="17"/>
      <c r="G97" s="313"/>
      <c r="K97" s="7"/>
      <c r="L97" s="7"/>
      <c r="M97" s="7"/>
      <c r="N97" s="7"/>
      <c r="O97" s="7"/>
      <c r="P97" s="7"/>
      <c r="Q97" s="7"/>
      <c r="R97" s="7"/>
      <c r="S97" s="7"/>
    </row>
    <row r="98" spans="1:19" ht="15">
      <c r="A98" s="333" t="s">
        <v>777</v>
      </c>
      <c r="B98" s="152">
        <v>1</v>
      </c>
      <c r="C98" s="308" t="s">
        <v>181</v>
      </c>
      <c r="D98" s="308"/>
      <c r="E98" s="308" t="s">
        <v>599</v>
      </c>
      <c r="F98" s="17"/>
      <c r="G98" s="313" t="s">
        <v>729</v>
      </c>
      <c r="H98" s="301">
        <v>2</v>
      </c>
      <c r="I98" s="118" t="s">
        <v>480</v>
      </c>
      <c r="J98" s="301">
        <v>1</v>
      </c>
      <c r="K98" s="7"/>
      <c r="L98" s="301">
        <v>23</v>
      </c>
      <c r="M98" s="301">
        <v>25</v>
      </c>
      <c r="N98" s="7"/>
      <c r="O98" s="301">
        <v>25</v>
      </c>
      <c r="P98" s="301">
        <v>22</v>
      </c>
      <c r="Q98" s="7"/>
      <c r="R98" s="301">
        <v>15</v>
      </c>
      <c r="S98" s="301">
        <v>6</v>
      </c>
    </row>
    <row r="99" spans="1:18" ht="12">
      <c r="A99" s="333" t="s">
        <v>421</v>
      </c>
      <c r="B99" s="7"/>
      <c r="C99" s="308" t="s">
        <v>368</v>
      </c>
      <c r="D99" s="308"/>
      <c r="E99" s="308" t="s">
        <v>372</v>
      </c>
      <c r="F99" s="17"/>
      <c r="G99" s="313" t="s">
        <v>378</v>
      </c>
      <c r="L99" s="17"/>
      <c r="M99" s="17"/>
      <c r="N99" s="17"/>
      <c r="O99" s="17"/>
      <c r="P99" s="17"/>
      <c r="Q99" s="17"/>
      <c r="R99" s="120"/>
    </row>
    <row r="100" spans="1:7" ht="12">
      <c r="A100" s="333"/>
      <c r="B100" s="7"/>
      <c r="C100" s="308"/>
      <c r="D100" s="308"/>
      <c r="E100" s="308"/>
      <c r="F100" s="17"/>
      <c r="G100" s="313"/>
    </row>
    <row r="101" spans="1:19" ht="12">
      <c r="A101" s="333" t="s">
        <v>373</v>
      </c>
      <c r="B101" s="7">
        <v>2</v>
      </c>
      <c r="C101" s="308" t="s">
        <v>182</v>
      </c>
      <c r="D101" s="308"/>
      <c r="E101" s="308" t="s">
        <v>884</v>
      </c>
      <c r="F101" s="17"/>
      <c r="G101" s="313" t="s">
        <v>183</v>
      </c>
      <c r="H101" s="301">
        <v>0</v>
      </c>
      <c r="I101" s="118" t="s">
        <v>480</v>
      </c>
      <c r="J101" s="301">
        <v>2</v>
      </c>
      <c r="K101" s="118"/>
      <c r="L101" s="301">
        <v>21</v>
      </c>
      <c r="M101" s="301">
        <v>18</v>
      </c>
      <c r="N101" s="118"/>
      <c r="O101" s="301">
        <v>19</v>
      </c>
      <c r="P101" s="301">
        <v>25</v>
      </c>
      <c r="Q101" s="118"/>
      <c r="R101" s="301"/>
      <c r="S101" s="301"/>
    </row>
    <row r="102" spans="1:19" ht="15">
      <c r="A102" s="333" t="s">
        <v>421</v>
      </c>
      <c r="B102" s="152"/>
      <c r="C102" s="308" t="s">
        <v>375</v>
      </c>
      <c r="D102" s="308"/>
      <c r="E102" s="308" t="s">
        <v>379</v>
      </c>
      <c r="F102" s="17"/>
      <c r="G102" s="313" t="s">
        <v>391</v>
      </c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5">
      <c r="A103" s="333"/>
      <c r="B103" s="152"/>
      <c r="C103" s="308"/>
      <c r="D103" s="308"/>
      <c r="E103" s="308"/>
      <c r="F103" s="17"/>
      <c r="G103" s="313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">
      <c r="A104" s="333" t="s">
        <v>778</v>
      </c>
      <c r="B104" s="7">
        <v>1</v>
      </c>
      <c r="C104" s="308" t="s">
        <v>762</v>
      </c>
      <c r="D104" s="308"/>
      <c r="E104" s="308" t="s">
        <v>178</v>
      </c>
      <c r="F104" s="17"/>
      <c r="G104" s="313" t="s">
        <v>181</v>
      </c>
      <c r="H104" s="301">
        <v>2</v>
      </c>
      <c r="I104" s="118" t="s">
        <v>480</v>
      </c>
      <c r="J104" s="301">
        <v>0</v>
      </c>
      <c r="K104" s="7"/>
      <c r="L104" s="301">
        <v>26</v>
      </c>
      <c r="M104" s="301">
        <v>24</v>
      </c>
      <c r="N104" s="7"/>
      <c r="O104" s="301">
        <v>25</v>
      </c>
      <c r="P104" s="301">
        <v>22</v>
      </c>
      <c r="Q104" s="7"/>
      <c r="R104" s="301"/>
      <c r="S104" s="301"/>
    </row>
    <row r="105" spans="1:19" ht="12">
      <c r="A105" s="333" t="s">
        <v>423</v>
      </c>
      <c r="B105" s="7"/>
      <c r="C105" s="308" t="s">
        <v>371</v>
      </c>
      <c r="D105" s="308"/>
      <c r="E105" s="308" t="s">
        <v>369</v>
      </c>
      <c r="F105" s="17"/>
      <c r="G105" s="313" t="s">
        <v>368</v>
      </c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5">
      <c r="A106" s="333"/>
      <c r="B106" s="152"/>
      <c r="C106" s="308"/>
      <c r="D106" s="308"/>
      <c r="E106" s="308"/>
      <c r="F106" s="17"/>
      <c r="G106" s="313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5">
      <c r="A107" s="333" t="s">
        <v>373</v>
      </c>
      <c r="B107" s="152">
        <v>2</v>
      </c>
      <c r="C107" s="308" t="str">
        <f>G98</f>
        <v>Falkenberg</v>
      </c>
      <c r="D107" s="308"/>
      <c r="E107" s="308" t="s">
        <v>183</v>
      </c>
      <c r="F107" s="17"/>
      <c r="G107" s="313" t="s">
        <v>599</v>
      </c>
      <c r="H107" s="301">
        <v>1</v>
      </c>
      <c r="I107" s="118" t="s">
        <v>480</v>
      </c>
      <c r="J107" s="301">
        <v>2</v>
      </c>
      <c r="K107" s="7"/>
      <c r="L107" s="301">
        <v>25</v>
      </c>
      <c r="M107" s="301">
        <v>17</v>
      </c>
      <c r="N107" s="7"/>
      <c r="O107" s="301">
        <v>15</v>
      </c>
      <c r="P107" s="301">
        <v>25</v>
      </c>
      <c r="Q107" s="7"/>
      <c r="R107" s="301">
        <v>9</v>
      </c>
      <c r="S107" s="301">
        <v>15</v>
      </c>
    </row>
    <row r="108" spans="1:19" ht="15">
      <c r="A108" s="333" t="s">
        <v>423</v>
      </c>
      <c r="B108" s="152"/>
      <c r="C108" s="308" t="s">
        <v>378</v>
      </c>
      <c r="D108" s="308"/>
      <c r="E108" s="308" t="s">
        <v>376</v>
      </c>
      <c r="F108" s="17"/>
      <c r="G108" s="313" t="s">
        <v>392</v>
      </c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">
      <c r="A109" s="333"/>
      <c r="B109" s="7"/>
      <c r="C109" s="308"/>
      <c r="D109" s="308"/>
      <c r="E109" s="308"/>
      <c r="F109" s="17"/>
      <c r="G109" s="313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5">
      <c r="A110" s="333" t="s">
        <v>385</v>
      </c>
      <c r="B110" s="152">
        <v>1</v>
      </c>
      <c r="C110" s="308" t="s">
        <v>184</v>
      </c>
      <c r="D110" s="308"/>
      <c r="E110" s="308" t="s">
        <v>729</v>
      </c>
      <c r="F110" s="17"/>
      <c r="G110" s="313" t="s">
        <v>181</v>
      </c>
      <c r="H110" s="301">
        <v>0</v>
      </c>
      <c r="I110" s="118">
        <f>-S121</f>
        <v>0</v>
      </c>
      <c r="J110" s="301">
        <v>2</v>
      </c>
      <c r="K110" s="7"/>
      <c r="L110" s="301">
        <v>21</v>
      </c>
      <c r="M110" s="301">
        <v>25</v>
      </c>
      <c r="N110" s="7"/>
      <c r="O110" s="301">
        <v>21</v>
      </c>
      <c r="P110" s="301">
        <v>25</v>
      </c>
      <c r="Q110" s="7"/>
      <c r="R110" s="301"/>
      <c r="S110" s="301"/>
    </row>
    <row r="111" spans="1:7" ht="15">
      <c r="A111" s="333" t="s">
        <v>426</v>
      </c>
      <c r="B111" s="152"/>
      <c r="C111" s="308" t="s">
        <v>185</v>
      </c>
      <c r="D111" s="308"/>
      <c r="E111" s="308" t="s">
        <v>185</v>
      </c>
      <c r="F111" s="17"/>
      <c r="G111" s="313" t="s">
        <v>395</v>
      </c>
    </row>
    <row r="112" spans="1:7" ht="12">
      <c r="A112" s="333"/>
      <c r="B112" s="7"/>
      <c r="C112" s="308"/>
      <c r="D112" s="308"/>
      <c r="E112" s="308"/>
      <c r="F112" s="17"/>
      <c r="G112" s="313"/>
    </row>
    <row r="113" spans="1:19" ht="12">
      <c r="A113" s="333" t="s">
        <v>389</v>
      </c>
      <c r="B113" s="7">
        <v>2</v>
      </c>
      <c r="C113" s="308" t="s">
        <v>599</v>
      </c>
      <c r="D113" s="308"/>
      <c r="E113" s="308" t="s">
        <v>178</v>
      </c>
      <c r="F113" s="17"/>
      <c r="G113" s="313" t="s">
        <v>183</v>
      </c>
      <c r="H113" s="301">
        <v>2</v>
      </c>
      <c r="I113" s="118" t="s">
        <v>480</v>
      </c>
      <c r="J113" s="301">
        <v>0</v>
      </c>
      <c r="K113" s="118">
        <v>25</v>
      </c>
      <c r="L113" s="301">
        <v>25</v>
      </c>
      <c r="M113" s="301">
        <v>16</v>
      </c>
      <c r="N113" s="118"/>
      <c r="O113" s="301">
        <v>25</v>
      </c>
      <c r="P113" s="301">
        <v>17</v>
      </c>
      <c r="Q113" s="118"/>
      <c r="R113" s="301"/>
      <c r="S113" s="301"/>
    </row>
    <row r="114" spans="1:19" ht="12">
      <c r="A114" s="333" t="s">
        <v>426</v>
      </c>
      <c r="B114" s="7"/>
      <c r="C114" s="308" t="s">
        <v>391</v>
      </c>
      <c r="D114" s="308"/>
      <c r="E114" s="308" t="s">
        <v>392</v>
      </c>
      <c r="F114" s="17"/>
      <c r="G114" s="313" t="s">
        <v>186</v>
      </c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">
      <c r="A115" s="333"/>
      <c r="B115" s="7"/>
      <c r="C115" s="308"/>
      <c r="D115" s="308"/>
      <c r="E115" s="308"/>
      <c r="F115" s="17"/>
      <c r="G115" s="313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">
      <c r="A116" s="333" t="s">
        <v>387</v>
      </c>
      <c r="B116" s="7">
        <v>1</v>
      </c>
      <c r="C116" s="308" t="s">
        <v>884</v>
      </c>
      <c r="D116" s="308"/>
      <c r="E116" s="308" t="s">
        <v>183</v>
      </c>
      <c r="F116" s="17"/>
      <c r="G116" s="313" t="s">
        <v>178</v>
      </c>
      <c r="H116" s="301">
        <v>2</v>
      </c>
      <c r="I116" s="118" t="s">
        <v>480</v>
      </c>
      <c r="J116" s="301">
        <v>1</v>
      </c>
      <c r="K116" s="7"/>
      <c r="L116" s="301">
        <v>18</v>
      </c>
      <c r="M116" s="301">
        <v>25</v>
      </c>
      <c r="N116" s="7"/>
      <c r="O116" s="301">
        <v>25</v>
      </c>
      <c r="P116" s="301">
        <v>21</v>
      </c>
      <c r="Q116" s="7"/>
      <c r="R116" s="301">
        <v>15</v>
      </c>
      <c r="S116" s="301">
        <v>6</v>
      </c>
    </row>
    <row r="117" spans="1:19" ht="12">
      <c r="A117" s="333" t="s">
        <v>216</v>
      </c>
      <c r="B117" s="7"/>
      <c r="C117" s="308" t="s">
        <v>187</v>
      </c>
      <c r="D117" s="308"/>
      <c r="E117" s="308" t="s">
        <v>187</v>
      </c>
      <c r="F117" s="17"/>
      <c r="G117" s="313" t="s">
        <v>188</v>
      </c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">
      <c r="A118" s="333"/>
      <c r="B118" s="7"/>
      <c r="C118" s="308"/>
      <c r="D118" s="308"/>
      <c r="E118" s="308"/>
      <c r="F118" s="17"/>
      <c r="G118" s="313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">
      <c r="A119" s="338" t="s">
        <v>393</v>
      </c>
      <c r="B119" s="7">
        <v>2</v>
      </c>
      <c r="C119" s="308" t="str">
        <f>G110</f>
        <v>Krona Ebba</v>
      </c>
      <c r="D119" s="308"/>
      <c r="E119" s="308" t="s">
        <v>762</v>
      </c>
      <c r="F119" s="17"/>
      <c r="G119" s="313" t="s">
        <v>184</v>
      </c>
      <c r="H119" s="301">
        <v>0</v>
      </c>
      <c r="I119" s="118" t="s">
        <v>480</v>
      </c>
      <c r="J119" s="301">
        <v>2</v>
      </c>
      <c r="K119" s="7"/>
      <c r="L119" s="301">
        <v>21</v>
      </c>
      <c r="M119" s="301">
        <v>25</v>
      </c>
      <c r="N119" s="7"/>
      <c r="O119" s="301">
        <v>16</v>
      </c>
      <c r="P119" s="301">
        <v>25</v>
      </c>
      <c r="Q119" s="7"/>
      <c r="R119" s="301"/>
      <c r="S119" s="301"/>
    </row>
    <row r="120" spans="1:7" ht="12">
      <c r="A120" s="333" t="s">
        <v>216</v>
      </c>
      <c r="B120" s="7"/>
      <c r="C120" s="308" t="s">
        <v>395</v>
      </c>
      <c r="D120" s="308"/>
      <c r="E120" s="308" t="s">
        <v>384</v>
      </c>
      <c r="F120" s="17"/>
      <c r="G120" s="313" t="s">
        <v>217</v>
      </c>
    </row>
    <row r="121" spans="1:2" ht="12">
      <c r="A121" s="339"/>
      <c r="B121" s="7"/>
    </row>
    <row r="122" spans="1:2" ht="12">
      <c r="A122" s="339"/>
      <c r="B122" s="7"/>
    </row>
    <row r="123" spans="1:4" ht="16.5">
      <c r="A123" s="12"/>
      <c r="B123" s="115" t="s">
        <v>827</v>
      </c>
      <c r="D123" s="13" t="s">
        <v>176</v>
      </c>
    </row>
    <row r="124" spans="1:4" ht="16.5">
      <c r="A124" s="12"/>
      <c r="B124" s="7"/>
      <c r="D124" s="115"/>
    </row>
    <row r="125" spans="1:19" ht="12">
      <c r="A125" s="191" t="s">
        <v>815</v>
      </c>
      <c r="B125" s="191" t="s">
        <v>825</v>
      </c>
      <c r="C125" s="296" t="s">
        <v>775</v>
      </c>
      <c r="D125" s="13"/>
      <c r="E125" s="296" t="s">
        <v>776</v>
      </c>
      <c r="F125" s="13"/>
      <c r="G125" s="296" t="s">
        <v>818</v>
      </c>
      <c r="H125" s="191"/>
      <c r="I125" s="191"/>
      <c r="J125" s="191"/>
      <c r="K125" s="118"/>
      <c r="L125" s="118"/>
      <c r="M125" s="118"/>
      <c r="N125" s="297" t="s">
        <v>819</v>
      </c>
      <c r="O125" s="118"/>
      <c r="P125" s="118"/>
      <c r="Q125" s="118"/>
      <c r="R125" s="118"/>
      <c r="S125" s="118"/>
    </row>
    <row r="126" spans="1:19" ht="12">
      <c r="A126" s="12"/>
      <c r="B126" s="7"/>
      <c r="H126" s="201" t="s">
        <v>407</v>
      </c>
      <c r="I126" s="201"/>
      <c r="J126" s="201"/>
      <c r="K126" s="201"/>
      <c r="L126" s="201" t="s">
        <v>408</v>
      </c>
      <c r="M126" s="201"/>
      <c r="N126" s="201"/>
      <c r="O126" s="201" t="s">
        <v>409</v>
      </c>
      <c r="P126" s="201"/>
      <c r="Q126" s="201"/>
      <c r="R126" s="201" t="s">
        <v>410</v>
      </c>
      <c r="S126" s="201"/>
    </row>
    <row r="127" spans="1:19" ht="15">
      <c r="A127" s="333" t="s">
        <v>364</v>
      </c>
      <c r="B127" s="152">
        <v>4</v>
      </c>
      <c r="C127" s="17" t="str">
        <f>G92</f>
        <v>Westan</v>
      </c>
      <c r="D127" s="17"/>
      <c r="E127" s="17" t="str">
        <f>G89</f>
        <v>Lund Tre</v>
      </c>
      <c r="F127" s="17"/>
      <c r="G127" s="17" t="str">
        <f>G95</f>
        <v>Jenny Kronan</v>
      </c>
      <c r="H127" s="301">
        <v>2</v>
      </c>
      <c r="I127" s="118" t="s">
        <v>480</v>
      </c>
      <c r="J127" s="301">
        <v>0</v>
      </c>
      <c r="K127" s="118"/>
      <c r="L127" s="301">
        <v>25</v>
      </c>
      <c r="M127" s="301">
        <v>19</v>
      </c>
      <c r="N127" s="118"/>
      <c r="O127" s="301">
        <v>25</v>
      </c>
      <c r="P127" s="301">
        <v>14</v>
      </c>
      <c r="Q127" s="118"/>
      <c r="R127" s="301"/>
      <c r="S127" s="301"/>
    </row>
    <row r="128" spans="1:12" ht="15">
      <c r="A128" s="333" t="s">
        <v>421</v>
      </c>
      <c r="B128" s="152"/>
      <c r="C128" s="308" t="s">
        <v>681</v>
      </c>
      <c r="D128" s="308"/>
      <c r="E128" s="308" t="s">
        <v>363</v>
      </c>
      <c r="F128" s="17"/>
      <c r="G128" s="313" t="s">
        <v>684</v>
      </c>
      <c r="L128" s="3"/>
    </row>
    <row r="129" spans="1:12" ht="15">
      <c r="A129" s="333"/>
      <c r="B129" s="7"/>
      <c r="C129" s="308"/>
      <c r="D129" s="308"/>
      <c r="E129" s="308"/>
      <c r="F129" s="17"/>
      <c r="G129" s="313"/>
      <c r="L129" s="3"/>
    </row>
    <row r="130" spans="1:19" ht="15">
      <c r="A130" s="333" t="s">
        <v>364</v>
      </c>
      <c r="B130" s="152">
        <v>4</v>
      </c>
      <c r="C130" s="308" t="str">
        <f>G127</f>
        <v>Jenny Kronan</v>
      </c>
      <c r="D130" s="308"/>
      <c r="E130" s="308" t="str">
        <f>G86</f>
        <v>Malmö</v>
      </c>
      <c r="F130" s="17"/>
      <c r="G130" s="313" t="str">
        <f>C127</f>
        <v>Westan</v>
      </c>
      <c r="H130" s="301">
        <v>0</v>
      </c>
      <c r="I130" s="118" t="s">
        <v>480</v>
      </c>
      <c r="J130" s="301">
        <v>2</v>
      </c>
      <c r="K130" s="118"/>
      <c r="L130" s="301">
        <v>19</v>
      </c>
      <c r="M130" s="301">
        <v>25</v>
      </c>
      <c r="N130" s="118"/>
      <c r="O130" s="301">
        <v>26</v>
      </c>
      <c r="P130" s="301">
        <v>24</v>
      </c>
      <c r="Q130" s="118"/>
      <c r="R130" s="301"/>
      <c r="S130" s="301"/>
    </row>
    <row r="131" spans="1:19" ht="15">
      <c r="A131" s="333" t="s">
        <v>423</v>
      </c>
      <c r="B131" s="152"/>
      <c r="C131" s="308" t="str">
        <f>G128</f>
        <v>3:an grp B</v>
      </c>
      <c r="D131" s="308"/>
      <c r="E131" s="308" t="s">
        <v>360</v>
      </c>
      <c r="F131" s="17"/>
      <c r="G131" s="313" t="str">
        <f>C128</f>
        <v>3:an grp A</v>
      </c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">
      <c r="A132" s="314"/>
      <c r="B132" s="7"/>
      <c r="C132" s="119"/>
      <c r="D132" s="119"/>
      <c r="E132" s="119"/>
      <c r="G132" s="314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">
      <c r="A133" s="333" t="s">
        <v>380</v>
      </c>
      <c r="B133" s="7">
        <v>4</v>
      </c>
      <c r="C133" s="308" t="s">
        <v>235</v>
      </c>
      <c r="D133" s="308"/>
      <c r="E133" s="308" t="s">
        <v>189</v>
      </c>
      <c r="F133" s="17"/>
      <c r="G133" s="313" t="s">
        <v>172</v>
      </c>
      <c r="H133" s="301">
        <v>2</v>
      </c>
      <c r="I133" s="118" t="s">
        <v>480</v>
      </c>
      <c r="J133" s="301">
        <v>0</v>
      </c>
      <c r="K133" s="7"/>
      <c r="L133" s="301">
        <v>25</v>
      </c>
      <c r="M133" s="301">
        <v>9</v>
      </c>
      <c r="N133" s="7"/>
      <c r="O133" s="301">
        <v>25</v>
      </c>
      <c r="P133" s="301">
        <v>16</v>
      </c>
      <c r="Q133" s="7"/>
      <c r="R133" s="301"/>
      <c r="S133" s="301"/>
    </row>
    <row r="134" spans="1:19" ht="12">
      <c r="A134" s="333" t="s">
        <v>426</v>
      </c>
      <c r="B134" s="7"/>
      <c r="C134" s="308" t="s">
        <v>190</v>
      </c>
      <c r="D134" s="308"/>
      <c r="E134" s="308" t="s">
        <v>190</v>
      </c>
      <c r="F134" s="17"/>
      <c r="G134" s="313" t="s">
        <v>191</v>
      </c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">
      <c r="A135" s="333"/>
      <c r="B135" s="7"/>
      <c r="C135" s="308"/>
      <c r="D135" s="308"/>
      <c r="E135" s="308"/>
      <c r="F135" s="17"/>
      <c r="G135" s="313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">
      <c r="A136" s="333" t="s">
        <v>382</v>
      </c>
      <c r="B136" s="7">
        <v>4</v>
      </c>
      <c r="C136" s="308" t="s">
        <v>603</v>
      </c>
      <c r="D136" s="308"/>
      <c r="E136" s="308" t="s">
        <v>172</v>
      </c>
      <c r="F136" s="17"/>
      <c r="G136" s="313" t="s">
        <v>180</v>
      </c>
      <c r="H136" s="301">
        <v>2</v>
      </c>
      <c r="I136" s="118" t="s">
        <v>480</v>
      </c>
      <c r="J136" s="301">
        <v>0</v>
      </c>
      <c r="K136" s="7"/>
      <c r="L136" s="301">
        <v>25</v>
      </c>
      <c r="M136" s="301">
        <v>19</v>
      </c>
      <c r="N136" s="7"/>
      <c r="O136" s="301">
        <v>25</v>
      </c>
      <c r="P136" s="301">
        <v>13</v>
      </c>
      <c r="Q136" s="7"/>
      <c r="R136" s="301"/>
      <c r="S136" s="301"/>
    </row>
    <row r="137" spans="1:7" ht="12">
      <c r="A137" s="333" t="s">
        <v>216</v>
      </c>
      <c r="B137" s="7"/>
      <c r="C137" s="308" t="s">
        <v>192</v>
      </c>
      <c r="D137" s="308"/>
      <c r="E137" s="308" t="s">
        <v>193</v>
      </c>
      <c r="F137" s="17"/>
      <c r="G137" s="313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85"/>
  <sheetViews>
    <sheetView zoomScalePageLayoutView="0" workbookViewId="0" topLeftCell="A1">
      <selection activeCell="Y20" sqref="Y20"/>
    </sheetView>
  </sheetViews>
  <sheetFormatPr defaultColWidth="8.8515625" defaultRowHeight="12.75"/>
  <cols>
    <col min="7" max="7" width="16.421875" style="0" customWidth="1"/>
    <col min="8" max="8" width="6.00390625" style="0" customWidth="1"/>
    <col min="9" max="9" width="3.140625" style="0" customWidth="1"/>
    <col min="10" max="10" width="3.421875" style="0" customWidth="1"/>
    <col min="11" max="11" width="1.421875" style="0" customWidth="1"/>
    <col min="12" max="12" width="4.140625" style="0" customWidth="1"/>
    <col min="13" max="13" width="3.421875" style="0" customWidth="1"/>
    <col min="14" max="14" width="1.8515625" style="0" customWidth="1"/>
    <col min="15" max="15" width="4.421875" style="0" customWidth="1"/>
    <col min="16" max="16" width="4.00390625" style="0" customWidth="1"/>
    <col min="17" max="17" width="1.421875" style="0" customWidth="1"/>
    <col min="18" max="18" width="3.140625" style="0" customWidth="1"/>
    <col min="19" max="19" width="3.00390625" style="0" customWidth="1"/>
  </cols>
  <sheetData>
    <row r="1" spans="1:24" s="34" customFormat="1" ht="18">
      <c r="A1" s="33" t="s">
        <v>206</v>
      </c>
      <c r="G1" s="341" t="s">
        <v>829</v>
      </c>
      <c r="H1" s="35"/>
      <c r="T1" s="24" t="s">
        <v>212</v>
      </c>
      <c r="U1" s="36"/>
      <c r="V1" s="36"/>
      <c r="W1" s="24" t="s">
        <v>214</v>
      </c>
      <c r="X1" s="36"/>
    </row>
    <row r="2" spans="4:23" ht="18">
      <c r="D2" s="34" t="s">
        <v>829</v>
      </c>
      <c r="H2" s="22"/>
      <c r="T2" s="76">
        <v>1</v>
      </c>
      <c r="U2" s="20" t="s">
        <v>593</v>
      </c>
      <c r="W2" s="25">
        <v>6</v>
      </c>
    </row>
    <row r="3" spans="1:23" ht="12.75">
      <c r="A3" s="24" t="s">
        <v>478</v>
      </c>
      <c r="B3" s="36"/>
      <c r="H3" s="22"/>
      <c r="T3" s="76">
        <v>2</v>
      </c>
      <c r="U3" t="s">
        <v>198</v>
      </c>
      <c r="W3" s="25"/>
    </row>
    <row r="4" spans="1:23" ht="12.75">
      <c r="A4" s="36"/>
      <c r="B4" s="36"/>
      <c r="H4" s="22"/>
      <c r="T4" s="76">
        <v>3</v>
      </c>
      <c r="U4" t="s">
        <v>199</v>
      </c>
      <c r="W4" s="25"/>
    </row>
    <row r="5" spans="1:23" ht="12.75">
      <c r="A5" s="36" t="s">
        <v>593</v>
      </c>
      <c r="B5" s="36"/>
      <c r="H5" s="22"/>
      <c r="T5" s="76">
        <v>4</v>
      </c>
      <c r="U5" s="20" t="s">
        <v>620</v>
      </c>
      <c r="W5" s="25">
        <v>4</v>
      </c>
    </row>
    <row r="6" spans="1:23" ht="12.75">
      <c r="A6" s="36" t="s">
        <v>198</v>
      </c>
      <c r="B6" s="36"/>
      <c r="H6" s="22"/>
      <c r="T6" s="76">
        <v>5</v>
      </c>
      <c r="U6" t="s">
        <v>799</v>
      </c>
      <c r="W6" s="25">
        <v>3</v>
      </c>
    </row>
    <row r="7" spans="1:23" ht="12.75">
      <c r="A7" s="36" t="s">
        <v>620</v>
      </c>
      <c r="B7" s="36"/>
      <c r="H7" s="22"/>
      <c r="T7" s="76">
        <v>6</v>
      </c>
      <c r="U7" t="s">
        <v>200</v>
      </c>
      <c r="W7" s="25"/>
    </row>
    <row r="8" spans="1:23" ht="12.75">
      <c r="A8" s="36" t="s">
        <v>277</v>
      </c>
      <c r="B8" s="36"/>
      <c r="H8" s="22"/>
      <c r="T8" s="76">
        <v>7</v>
      </c>
      <c r="U8" t="s">
        <v>401</v>
      </c>
      <c r="W8" s="25"/>
    </row>
    <row r="9" spans="1:23" ht="12.75">
      <c r="A9" s="36" t="s">
        <v>401</v>
      </c>
      <c r="B9" s="36"/>
      <c r="H9" s="22"/>
      <c r="T9" s="76">
        <v>8</v>
      </c>
      <c r="U9" t="s">
        <v>729</v>
      </c>
      <c r="W9" s="25">
        <v>2</v>
      </c>
    </row>
    <row r="10" spans="1:21" ht="12.75">
      <c r="A10" s="36" t="s">
        <v>799</v>
      </c>
      <c r="B10" s="36"/>
      <c r="H10" s="22"/>
      <c r="T10" s="76">
        <v>9</v>
      </c>
      <c r="U10" t="s">
        <v>208</v>
      </c>
    </row>
    <row r="11" spans="1:21" ht="12.75">
      <c r="A11" s="36" t="s">
        <v>200</v>
      </c>
      <c r="B11" s="36"/>
      <c r="H11" s="22"/>
      <c r="T11" s="76">
        <v>10</v>
      </c>
      <c r="U11" t="s">
        <v>210</v>
      </c>
    </row>
    <row r="12" spans="3:21" ht="12">
      <c r="C12" s="295" t="s">
        <v>829</v>
      </c>
      <c r="H12" s="22"/>
      <c r="T12" s="76">
        <v>11</v>
      </c>
      <c r="U12" t="s">
        <v>209</v>
      </c>
    </row>
    <row r="13" spans="3:21" ht="12.75">
      <c r="C13" s="39" t="s">
        <v>812</v>
      </c>
      <c r="D13" s="36"/>
      <c r="E13" s="36"/>
      <c r="F13" s="39" t="s">
        <v>813</v>
      </c>
      <c r="G13" s="36"/>
      <c r="H13" s="123"/>
      <c r="T13" s="76">
        <v>12</v>
      </c>
      <c r="U13" t="s">
        <v>207</v>
      </c>
    </row>
    <row r="14" spans="3:8" ht="12.75">
      <c r="C14" s="39"/>
      <c r="D14" s="36"/>
      <c r="E14" s="36"/>
      <c r="F14" s="39"/>
      <c r="G14" s="36"/>
      <c r="H14" s="123"/>
    </row>
    <row r="15" spans="3:8" ht="12.75">
      <c r="C15" s="36" t="str">
        <f>A6</f>
        <v>Lund Svart</v>
      </c>
      <c r="D15" s="36"/>
      <c r="E15" s="36"/>
      <c r="F15" s="36" t="str">
        <f>A5</f>
        <v>Falkenberg Röd</v>
      </c>
      <c r="G15" s="36"/>
      <c r="H15" s="123"/>
    </row>
    <row r="16" spans="3:8" ht="12.75">
      <c r="C16" s="36" t="str">
        <f>A7</f>
        <v>Hylte Svart</v>
      </c>
      <c r="D16" s="36"/>
      <c r="E16" s="36"/>
      <c r="F16" s="36" t="str">
        <f>A8</f>
        <v>ÖVK</v>
      </c>
      <c r="G16" s="36"/>
      <c r="H16" s="123"/>
    </row>
    <row r="17" spans="3:8" ht="12.75">
      <c r="C17" s="36" t="str">
        <f>A10</f>
        <v>Falkenberg Blå</v>
      </c>
      <c r="D17" s="36"/>
      <c r="E17" s="36"/>
      <c r="F17" s="36" t="str">
        <f>A9</f>
        <v>EVS Blå</v>
      </c>
      <c r="G17" s="36"/>
      <c r="H17" s="123"/>
    </row>
    <row r="18" spans="2:8" ht="16.5">
      <c r="B18" s="2"/>
      <c r="C18" s="36" t="str">
        <f>A11</f>
        <v>VVK 1</v>
      </c>
      <c r="D18" s="36"/>
      <c r="E18" s="36"/>
      <c r="F18" s="36"/>
      <c r="G18" s="36"/>
      <c r="H18" s="123"/>
    </row>
    <row r="19" spans="2:8" ht="16.5">
      <c r="B19" s="2"/>
      <c r="F19" s="2"/>
      <c r="H19" s="22"/>
    </row>
    <row r="20" spans="4:8" ht="16.5">
      <c r="D20" s="115" t="s">
        <v>814</v>
      </c>
      <c r="H20" s="22"/>
    </row>
    <row r="21" spans="1:8" ht="16.5">
      <c r="A21" s="8"/>
      <c r="H21" s="22"/>
    </row>
    <row r="22" spans="2:8" ht="16.5">
      <c r="B22" s="115" t="s">
        <v>812</v>
      </c>
      <c r="C22" s="3"/>
      <c r="D22" s="13" t="s">
        <v>829</v>
      </c>
      <c r="H22" s="22"/>
    </row>
    <row r="23" ht="12">
      <c r="H23" s="22"/>
    </row>
    <row r="24" spans="1:19" ht="15">
      <c r="A24" s="116" t="s">
        <v>815</v>
      </c>
      <c r="B24" s="116" t="s">
        <v>825</v>
      </c>
      <c r="C24" s="9" t="s">
        <v>775</v>
      </c>
      <c r="D24" s="13"/>
      <c r="E24" s="9" t="s">
        <v>776</v>
      </c>
      <c r="F24" s="13"/>
      <c r="G24" s="9" t="s">
        <v>818</v>
      </c>
      <c r="H24" s="191"/>
      <c r="I24" s="191"/>
      <c r="J24" s="191"/>
      <c r="K24" s="118"/>
      <c r="L24" s="118"/>
      <c r="M24" s="118"/>
      <c r="N24" s="297" t="s">
        <v>819</v>
      </c>
      <c r="O24" s="118"/>
      <c r="P24" s="118"/>
      <c r="Q24" s="118"/>
      <c r="R24" s="118"/>
      <c r="S24" s="118"/>
    </row>
    <row r="25" spans="1:19" ht="12">
      <c r="A25" s="306"/>
      <c r="B25" s="306"/>
      <c r="C25" s="306"/>
      <c r="D25" s="306"/>
      <c r="E25" s="306"/>
      <c r="F25" s="306"/>
      <c r="G25" s="306"/>
      <c r="H25" s="201" t="s">
        <v>407</v>
      </c>
      <c r="I25" s="201"/>
      <c r="J25" s="201"/>
      <c r="K25" s="201"/>
      <c r="L25" s="201" t="s">
        <v>408</v>
      </c>
      <c r="M25" s="201"/>
      <c r="N25" s="201"/>
      <c r="O25" s="201" t="s">
        <v>409</v>
      </c>
      <c r="P25" s="201"/>
      <c r="Q25" s="201"/>
      <c r="R25" s="201" t="s">
        <v>410</v>
      </c>
      <c r="S25" s="201"/>
    </row>
    <row r="26" spans="1:19" ht="12">
      <c r="A26" s="118">
        <v>1</v>
      </c>
      <c r="B26" s="118">
        <v>2</v>
      </c>
      <c r="C26" s="20" t="str">
        <f>C15</f>
        <v>Lund Svart</v>
      </c>
      <c r="D26" s="20"/>
      <c r="E26" s="20" t="str">
        <f>C18</f>
        <v>VVK 1</v>
      </c>
      <c r="F26" s="20"/>
      <c r="G26" s="300" t="str">
        <f>A5</f>
        <v>Falkenberg Röd</v>
      </c>
      <c r="H26" s="301">
        <v>2</v>
      </c>
      <c r="I26" s="118" t="s">
        <v>480</v>
      </c>
      <c r="J26" s="301">
        <v>0</v>
      </c>
      <c r="K26" s="7"/>
      <c r="L26" s="301">
        <v>25</v>
      </c>
      <c r="M26" s="301">
        <v>13</v>
      </c>
      <c r="N26" s="7"/>
      <c r="O26" s="301">
        <v>25</v>
      </c>
      <c r="P26" s="301">
        <v>21</v>
      </c>
      <c r="Q26" s="7"/>
      <c r="R26" s="301"/>
      <c r="S26" s="301"/>
    </row>
    <row r="27" spans="1:19" ht="12">
      <c r="A27" s="118"/>
      <c r="B27" s="118"/>
      <c r="C27" s="20"/>
      <c r="D27" s="20"/>
      <c r="E27" s="20"/>
      <c r="F27" s="20"/>
      <c r="G27" s="13"/>
      <c r="H27" s="7"/>
      <c r="I27" s="118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">
      <c r="A28" s="118">
        <v>1</v>
      </c>
      <c r="B28" s="118">
        <v>3</v>
      </c>
      <c r="C28" s="20" t="str">
        <f>C16</f>
        <v>Hylte Svart</v>
      </c>
      <c r="D28" s="20"/>
      <c r="E28" s="20" t="str">
        <f>C17</f>
        <v>Falkenberg Blå</v>
      </c>
      <c r="F28" s="20"/>
      <c r="G28" s="300" t="str">
        <f>A8</f>
        <v>ÖVK</v>
      </c>
      <c r="H28" s="301">
        <v>1</v>
      </c>
      <c r="I28" s="118" t="s">
        <v>480</v>
      </c>
      <c r="J28" s="301">
        <v>1</v>
      </c>
      <c r="K28" s="7"/>
      <c r="L28" s="301">
        <v>23</v>
      </c>
      <c r="M28" s="301">
        <v>25</v>
      </c>
      <c r="N28" s="7"/>
      <c r="O28" s="301">
        <v>25</v>
      </c>
      <c r="P28" s="301">
        <v>15</v>
      </c>
      <c r="Q28" s="7"/>
      <c r="R28" s="301"/>
      <c r="S28" s="301"/>
    </row>
    <row r="29" spans="1:19" ht="12">
      <c r="A29" s="118"/>
      <c r="B29" s="118"/>
      <c r="C29" s="20"/>
      <c r="D29" s="20"/>
      <c r="E29" s="20"/>
      <c r="F29" s="20"/>
      <c r="G29" s="119"/>
      <c r="H29" s="7"/>
      <c r="I29" s="118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2">
      <c r="A30" s="118">
        <v>2</v>
      </c>
      <c r="B30" s="118">
        <v>2</v>
      </c>
      <c r="C30" s="20" t="str">
        <f>C17</f>
        <v>Falkenberg Blå</v>
      </c>
      <c r="D30" s="20"/>
      <c r="E30" s="20" t="str">
        <f>C15</f>
        <v>Lund Svart</v>
      </c>
      <c r="F30" s="20"/>
      <c r="G30" s="119" t="str">
        <f>C16</f>
        <v>Hylte Svart</v>
      </c>
      <c r="H30" s="301">
        <v>0</v>
      </c>
      <c r="I30" s="118" t="s">
        <v>480</v>
      </c>
      <c r="J30" s="301">
        <v>2</v>
      </c>
      <c r="K30" s="7"/>
      <c r="L30" s="301">
        <v>12</v>
      </c>
      <c r="M30" s="301">
        <v>25</v>
      </c>
      <c r="N30" s="7"/>
      <c r="O30" s="301">
        <v>14</v>
      </c>
      <c r="P30" s="301">
        <v>25</v>
      </c>
      <c r="Q30" s="7"/>
      <c r="R30" s="301"/>
      <c r="S30" s="301"/>
    </row>
    <row r="31" spans="1:19" ht="12">
      <c r="A31" s="118"/>
      <c r="B31" s="118"/>
      <c r="C31" s="20"/>
      <c r="D31" s="20"/>
      <c r="E31" s="20"/>
      <c r="F31" s="20"/>
      <c r="G31" s="119"/>
      <c r="H31" s="7"/>
      <c r="I31" s="118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">
      <c r="A32" s="118">
        <v>3</v>
      </c>
      <c r="B32" s="118">
        <v>2</v>
      </c>
      <c r="C32" s="20" t="str">
        <f>C18</f>
        <v>VVK 1</v>
      </c>
      <c r="D32" s="20"/>
      <c r="E32" s="20" t="str">
        <f>C16</f>
        <v>Hylte Svart</v>
      </c>
      <c r="F32" s="20"/>
      <c r="G32" s="119" t="str">
        <f>C17</f>
        <v>Falkenberg Blå</v>
      </c>
      <c r="H32" s="301">
        <v>0</v>
      </c>
      <c r="I32" s="118" t="s">
        <v>480</v>
      </c>
      <c r="J32" s="301">
        <v>2</v>
      </c>
      <c r="K32" s="7"/>
      <c r="L32" s="301">
        <v>20</v>
      </c>
      <c r="M32" s="301">
        <v>25</v>
      </c>
      <c r="N32" s="7"/>
      <c r="O32" s="301">
        <v>24</v>
      </c>
      <c r="P32" s="301">
        <v>26</v>
      </c>
      <c r="Q32" s="7"/>
      <c r="R32" s="301"/>
      <c r="S32" s="301"/>
    </row>
    <row r="33" spans="1:19" ht="12">
      <c r="A33" s="118"/>
      <c r="B33" s="118"/>
      <c r="C33" s="20"/>
      <c r="D33" s="20"/>
      <c r="E33" s="20"/>
      <c r="F33" s="20"/>
      <c r="G33" s="119"/>
      <c r="H33" s="7"/>
      <c r="I33" s="118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>
      <c r="A34" s="118">
        <v>4</v>
      </c>
      <c r="B34" s="118">
        <v>2</v>
      </c>
      <c r="C34" s="20" t="str">
        <f>C17</f>
        <v>Falkenberg Blå</v>
      </c>
      <c r="D34" s="20"/>
      <c r="E34" s="20" t="str">
        <f>C18</f>
        <v>VVK 1</v>
      </c>
      <c r="F34" s="20"/>
      <c r="G34" s="119" t="str">
        <f>C15</f>
        <v>Lund Svart</v>
      </c>
      <c r="H34" s="301">
        <v>0</v>
      </c>
      <c r="I34" s="118" t="s">
        <v>480</v>
      </c>
      <c r="J34" s="301">
        <v>2</v>
      </c>
      <c r="K34" s="7"/>
      <c r="L34" s="301">
        <v>19</v>
      </c>
      <c r="M34" s="301">
        <v>25</v>
      </c>
      <c r="N34" s="7"/>
      <c r="O34" s="301">
        <v>16</v>
      </c>
      <c r="P34" s="301">
        <v>25</v>
      </c>
      <c r="Q34" s="7"/>
      <c r="R34" s="301"/>
      <c r="S34" s="301"/>
    </row>
    <row r="35" spans="1:19" ht="12">
      <c r="A35" s="118"/>
      <c r="B35" s="118"/>
      <c r="C35" s="20"/>
      <c r="D35" s="20"/>
      <c r="E35" s="20"/>
      <c r="F35" s="20"/>
      <c r="G35" s="119"/>
      <c r="H35" s="7"/>
      <c r="I35" s="118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">
      <c r="A36" s="118">
        <v>5</v>
      </c>
      <c r="B36" s="118">
        <v>2</v>
      </c>
      <c r="C36" s="20" t="str">
        <f>C15</f>
        <v>Lund Svart</v>
      </c>
      <c r="D36" s="20"/>
      <c r="E36" s="20" t="str">
        <f>C16</f>
        <v>Hylte Svart</v>
      </c>
      <c r="F36" s="20"/>
      <c r="G36" s="119" t="str">
        <f>C18</f>
        <v>VVK 1</v>
      </c>
      <c r="H36" s="301">
        <v>2</v>
      </c>
      <c r="I36" s="118" t="s">
        <v>480</v>
      </c>
      <c r="J36" s="301">
        <v>0</v>
      </c>
      <c r="K36" s="7"/>
      <c r="L36" s="301">
        <v>25</v>
      </c>
      <c r="M36" s="301">
        <v>22</v>
      </c>
      <c r="N36" s="7"/>
      <c r="O36" s="301">
        <v>25</v>
      </c>
      <c r="P36" s="301">
        <v>14</v>
      </c>
      <c r="Q36" s="7"/>
      <c r="R36" s="301"/>
      <c r="S36" s="301"/>
    </row>
    <row r="37" spans="1:19" ht="15">
      <c r="A37" s="118"/>
      <c r="B37" s="118"/>
      <c r="C37" s="6"/>
      <c r="D37" s="6"/>
      <c r="E37" s="6"/>
      <c r="F37" s="119"/>
      <c r="G37" s="1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">
      <c r="A38" s="118"/>
      <c r="C38" s="302" t="s">
        <v>819</v>
      </c>
      <c r="D38" s="303" t="s">
        <v>411</v>
      </c>
      <c r="E38" s="303" t="s">
        <v>412</v>
      </c>
      <c r="F38" s="303" t="s">
        <v>413</v>
      </c>
      <c r="G38" s="303" t="s">
        <v>414</v>
      </c>
      <c r="H38" s="12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">
      <c r="A39" s="118"/>
      <c r="C39" s="315" t="str">
        <f>C15</f>
        <v>Lund Svart</v>
      </c>
      <c r="D39" s="307">
        <f>IF($H$26&gt;$J$26,1,0)+IF($H$30&lt;$J$30,1,0)+IF($H$36&gt;$J$36,1,0)</f>
        <v>3</v>
      </c>
      <c r="E39" s="305">
        <f>H26+J30+H36</f>
        <v>6</v>
      </c>
      <c r="F39" s="305">
        <f>J26+H30+J36</f>
        <v>0</v>
      </c>
      <c r="G39" s="305">
        <f>L26+O26+R26+M30+P30+S30+L36+O36+R36-M26-P26-S26-L30-O30-R30-M36-P36-S36</f>
        <v>54</v>
      </c>
      <c r="H39" s="12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">
      <c r="A40" s="118"/>
      <c r="C40" s="315" t="str">
        <f>C16</f>
        <v>Hylte Svart</v>
      </c>
      <c r="D40" s="307">
        <f>IF($H$28&gt;$J$28,1,0)+IF($H$32&lt;$J$32,1,0)+IF($H$36&lt;$J$36,1,0)</f>
        <v>1</v>
      </c>
      <c r="E40" s="305">
        <f>H28+J32+J36</f>
        <v>3</v>
      </c>
      <c r="F40" s="305">
        <f>J28+H32+H36</f>
        <v>3</v>
      </c>
      <c r="G40" s="305">
        <f>L28+O28+R28+M32+P32+S32+M36+P36+S36-M28-P28-S28-L32-O32-R32-L36-O36-R36</f>
        <v>1</v>
      </c>
      <c r="H40" s="12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">
      <c r="A41" s="118"/>
      <c r="C41" s="315" t="str">
        <f>C17</f>
        <v>Falkenberg Blå</v>
      </c>
      <c r="D41" s="307">
        <f>IF($H$28&lt;$J$28,1,0)+IF($H$30&gt;$J$30,1,0)+IF($H$34&gt;$J$34,1,0)</f>
        <v>0</v>
      </c>
      <c r="E41" s="305">
        <f>J28+H30+H34</f>
        <v>1</v>
      </c>
      <c r="F41" s="305">
        <f>H28+J30+J34</f>
        <v>5</v>
      </c>
      <c r="G41" s="305">
        <f>M28+P28+S28+L30+O30+R30+L34+O34+R34-S34-P34-M34-M30-P30-S30-L28-O28-R28</f>
        <v>-47</v>
      </c>
      <c r="H41" s="12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3:19" ht="12">
      <c r="C42" s="315" t="str">
        <f>C18</f>
        <v>VVK 1</v>
      </c>
      <c r="D42" s="307">
        <f>IF($H$26&lt;$J$26,1,0)+IF($H$32&gt;$J$32,1,0)+IF($H$34&lt;$J$34,1,0)</f>
        <v>1</v>
      </c>
      <c r="E42" s="305">
        <f>J26+H32+J34</f>
        <v>2</v>
      </c>
      <c r="F42" s="305">
        <f>H26+J32+H34</f>
        <v>4</v>
      </c>
      <c r="G42" s="305">
        <f>M26+P26+S26+L32+O32+R32+M34+P34+S34-R34-O34-L34-M32-P32-S32-L26-O26-R26</f>
        <v>-8</v>
      </c>
      <c r="H42" s="2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8" ht="12">
      <c r="B43" s="7"/>
      <c r="H43" s="22"/>
    </row>
    <row r="44" spans="2:8" ht="16.5">
      <c r="B44" s="115" t="s">
        <v>813</v>
      </c>
      <c r="C44" s="3"/>
      <c r="D44" s="13" t="s">
        <v>829</v>
      </c>
      <c r="H44" s="22"/>
    </row>
    <row r="45" spans="1:8" ht="12">
      <c r="A45" s="7"/>
      <c r="H45" s="22"/>
    </row>
    <row r="46" spans="1:19" ht="12">
      <c r="A46" s="191" t="s">
        <v>815</v>
      </c>
      <c r="B46" s="191" t="s">
        <v>825</v>
      </c>
      <c r="C46" s="296" t="s">
        <v>775</v>
      </c>
      <c r="D46" s="13"/>
      <c r="E46" s="296" t="s">
        <v>776</v>
      </c>
      <c r="F46" s="13"/>
      <c r="G46" s="296" t="s">
        <v>818</v>
      </c>
      <c r="H46" s="191"/>
      <c r="I46" s="191"/>
      <c r="J46" s="191"/>
      <c r="K46" s="118"/>
      <c r="L46" s="118"/>
      <c r="M46" s="118"/>
      <c r="N46" s="297" t="s">
        <v>819</v>
      </c>
      <c r="O46" s="118"/>
      <c r="P46" s="118"/>
      <c r="Q46" s="118"/>
      <c r="R46" s="118"/>
      <c r="S46" s="118"/>
    </row>
    <row r="47" spans="1:19" ht="12">
      <c r="A47" s="118"/>
      <c r="B47" s="118"/>
      <c r="C47" s="119"/>
      <c r="D47" s="119"/>
      <c r="E47" s="119"/>
      <c r="F47" s="119"/>
      <c r="G47" s="119"/>
      <c r="H47" s="201" t="s">
        <v>407</v>
      </c>
      <c r="I47" s="201"/>
      <c r="J47" s="201"/>
      <c r="K47" s="201"/>
      <c r="L47" s="201" t="s">
        <v>408</v>
      </c>
      <c r="M47" s="201"/>
      <c r="N47" s="201"/>
      <c r="O47" s="201" t="s">
        <v>409</v>
      </c>
      <c r="P47" s="201"/>
      <c r="Q47" s="201"/>
      <c r="R47" s="201" t="s">
        <v>410</v>
      </c>
      <c r="S47" s="201"/>
    </row>
    <row r="48" spans="1:19" ht="12">
      <c r="A48" s="118">
        <v>2</v>
      </c>
      <c r="B48" s="118">
        <v>3</v>
      </c>
      <c r="C48" s="20" t="str">
        <f>F17</f>
        <v>EVS Blå</v>
      </c>
      <c r="D48" s="20"/>
      <c r="E48" s="20" t="str">
        <f>F15</f>
        <v>Falkenberg Röd</v>
      </c>
      <c r="F48" s="20"/>
      <c r="G48" s="119" t="str">
        <f>F16</f>
        <v>ÖVK</v>
      </c>
      <c r="H48" s="301">
        <v>0</v>
      </c>
      <c r="I48" s="118" t="s">
        <v>480</v>
      </c>
      <c r="J48" s="301">
        <v>2</v>
      </c>
      <c r="K48" s="7"/>
      <c r="L48" s="301">
        <v>16</v>
      </c>
      <c r="M48" s="301">
        <v>25</v>
      </c>
      <c r="N48" s="7"/>
      <c r="O48" s="301">
        <v>9</v>
      </c>
      <c r="P48" s="301">
        <v>25</v>
      </c>
      <c r="Q48" s="7"/>
      <c r="R48" s="301"/>
      <c r="S48" s="301"/>
    </row>
    <row r="49" spans="1:19" ht="12">
      <c r="A49" s="118"/>
      <c r="B49" s="118"/>
      <c r="C49" s="20"/>
      <c r="D49" s="20"/>
      <c r="E49" s="20"/>
      <c r="F49" s="20"/>
      <c r="G49" s="119"/>
      <c r="H49" s="7"/>
      <c r="I49" s="118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">
      <c r="A50" s="118">
        <v>3</v>
      </c>
      <c r="B50" s="118">
        <v>3</v>
      </c>
      <c r="C50" s="20" t="str">
        <f>F16</f>
        <v>ÖVK</v>
      </c>
      <c r="D50" s="20"/>
      <c r="E50" s="20" t="str">
        <f>F17</f>
        <v>EVS Blå</v>
      </c>
      <c r="F50" s="20"/>
      <c r="G50" s="119" t="str">
        <f>F15</f>
        <v>Falkenberg Röd</v>
      </c>
      <c r="H50" s="301">
        <v>2</v>
      </c>
      <c r="I50" s="118" t="s">
        <v>480</v>
      </c>
      <c r="J50" s="301">
        <v>0</v>
      </c>
      <c r="K50" s="7"/>
      <c r="L50" s="301">
        <v>25</v>
      </c>
      <c r="M50" s="301">
        <v>12</v>
      </c>
      <c r="N50" s="7"/>
      <c r="O50" s="301">
        <v>25</v>
      </c>
      <c r="P50" s="301">
        <v>21</v>
      </c>
      <c r="Q50" s="7"/>
      <c r="R50" s="301"/>
      <c r="S50" s="301"/>
    </row>
    <row r="51" spans="1:19" ht="12">
      <c r="A51" s="118"/>
      <c r="B51" s="118"/>
      <c r="C51" s="20"/>
      <c r="D51" s="20"/>
      <c r="E51" s="20"/>
      <c r="F51" s="20"/>
      <c r="G51" s="119"/>
      <c r="H51" s="7"/>
      <c r="I51" s="118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">
      <c r="A52" s="118">
        <v>4</v>
      </c>
      <c r="B52" s="118">
        <v>3</v>
      </c>
      <c r="C52" s="20" t="str">
        <f>F15</f>
        <v>Falkenberg Röd</v>
      </c>
      <c r="D52" s="20"/>
      <c r="E52" s="20" t="str">
        <f>F16</f>
        <v>ÖVK</v>
      </c>
      <c r="F52" s="20"/>
      <c r="G52" s="119" t="str">
        <f>F17</f>
        <v>EVS Blå</v>
      </c>
      <c r="H52" s="301">
        <v>2</v>
      </c>
      <c r="I52" s="118" t="s">
        <v>480</v>
      </c>
      <c r="J52" s="301">
        <v>0</v>
      </c>
      <c r="K52" s="7"/>
      <c r="L52" s="301">
        <v>25</v>
      </c>
      <c r="M52" s="301">
        <v>18</v>
      </c>
      <c r="N52" s="7"/>
      <c r="O52" s="301">
        <v>25</v>
      </c>
      <c r="P52" s="301">
        <v>16</v>
      </c>
      <c r="Q52" s="7"/>
      <c r="R52" s="301"/>
      <c r="S52" s="301"/>
    </row>
    <row r="53" spans="1:8" ht="15">
      <c r="A53" s="118"/>
      <c r="B53" s="118"/>
      <c r="C53" s="6"/>
      <c r="D53" s="6"/>
      <c r="E53" s="6"/>
      <c r="F53" s="119"/>
      <c r="G53" s="119"/>
      <c r="H53" s="120"/>
    </row>
    <row r="54" spans="1:8" ht="12">
      <c r="A54" s="118"/>
      <c r="C54" s="302" t="s">
        <v>819</v>
      </c>
      <c r="D54" s="303" t="s">
        <v>411</v>
      </c>
      <c r="E54" s="303" t="s">
        <v>412</v>
      </c>
      <c r="F54" s="303" t="s">
        <v>413</v>
      </c>
      <c r="G54" s="303" t="s">
        <v>414</v>
      </c>
      <c r="H54" s="120"/>
    </row>
    <row r="55" spans="1:8" ht="12">
      <c r="A55" s="118"/>
      <c r="C55" s="315" t="str">
        <f>F15</f>
        <v>Falkenberg Röd</v>
      </c>
      <c r="D55" s="304">
        <f>IF($H$48&lt;$J$48,1,0)+IF($H$52&gt;$J$52,1,0)</f>
        <v>2</v>
      </c>
      <c r="E55" s="305">
        <f>J48+H52</f>
        <v>4</v>
      </c>
      <c r="F55" s="305">
        <f>H48+J52</f>
        <v>0</v>
      </c>
      <c r="G55" s="305">
        <f>M48+P48+S48+L52+O52+R52-L48-O48-R48-M52-P52-S52</f>
        <v>41</v>
      </c>
      <c r="H55" s="120"/>
    </row>
    <row r="56" spans="1:8" ht="12">
      <c r="A56" s="118"/>
      <c r="C56" s="315" t="str">
        <f>F16</f>
        <v>ÖVK</v>
      </c>
      <c r="D56" s="304">
        <f>IF($H$50&gt;$J$50,1,0)+IF($H$52&lt;$J$52,1,0)</f>
        <v>1</v>
      </c>
      <c r="E56" s="305">
        <f>H50+J52</f>
        <v>2</v>
      </c>
      <c r="F56" s="305">
        <f>J50+H52</f>
        <v>2</v>
      </c>
      <c r="G56" s="305">
        <f>L50+O50+R50+M52+P52+S52-M50-P50-S50-L52-O52-R52</f>
        <v>1</v>
      </c>
      <c r="H56" s="120"/>
    </row>
    <row r="57" spans="1:8" ht="12">
      <c r="A57" s="118"/>
      <c r="C57" s="315" t="str">
        <f>F17</f>
        <v>EVS Blå</v>
      </c>
      <c r="D57" s="304">
        <f>IF($H$48:H48&gt;$J$48:J48,1,0)+IF($H$50:H50&lt;$J$50:J50,1,0)</f>
        <v>0</v>
      </c>
      <c r="E57" s="305">
        <f>H48+J50</f>
        <v>0</v>
      </c>
      <c r="F57" s="305">
        <f>J48+H50</f>
        <v>4</v>
      </c>
      <c r="G57" s="305">
        <f>L48+O48+R48+M50+P50+S50-M48-P48-S48-L50-O50-R50</f>
        <v>-42</v>
      </c>
      <c r="H57" s="120"/>
    </row>
    <row r="58" spans="4:8" ht="12">
      <c r="D58" s="13" t="s">
        <v>829</v>
      </c>
      <c r="H58" s="22"/>
    </row>
    <row r="59" spans="1:19" ht="15">
      <c r="A59" s="9" t="s">
        <v>815</v>
      </c>
      <c r="B59" s="116" t="s">
        <v>825</v>
      </c>
      <c r="C59" s="9" t="s">
        <v>775</v>
      </c>
      <c r="D59" s="13"/>
      <c r="E59" s="9" t="s">
        <v>776</v>
      </c>
      <c r="F59" s="13"/>
      <c r="G59" s="9" t="s">
        <v>818</v>
      </c>
      <c r="H59" s="191"/>
      <c r="I59" s="191"/>
      <c r="J59" s="191"/>
      <c r="K59" s="118"/>
      <c r="L59" s="118"/>
      <c r="M59" s="118"/>
      <c r="N59" s="297" t="s">
        <v>819</v>
      </c>
      <c r="O59" s="118"/>
      <c r="P59" s="118"/>
      <c r="Q59" s="118"/>
      <c r="R59" s="118"/>
      <c r="S59" s="118"/>
    </row>
    <row r="60" spans="8:19" ht="12">
      <c r="H60" s="201" t="s">
        <v>407</v>
      </c>
      <c r="I60" s="201"/>
      <c r="J60" s="201"/>
      <c r="K60" s="201"/>
      <c r="L60" s="201" t="s">
        <v>408</v>
      </c>
      <c r="M60" s="201"/>
      <c r="N60" s="201"/>
      <c r="O60" s="201" t="s">
        <v>409</v>
      </c>
      <c r="P60" s="201"/>
      <c r="Q60" s="201"/>
      <c r="R60" s="201" t="s">
        <v>410</v>
      </c>
      <c r="S60" s="201"/>
    </row>
    <row r="61" spans="1:19" ht="12">
      <c r="A61" s="118" t="s">
        <v>777</v>
      </c>
      <c r="B61" s="118">
        <v>2</v>
      </c>
      <c r="C61" s="122" t="s">
        <v>198</v>
      </c>
      <c r="D61" s="308"/>
      <c r="E61" s="122" t="s">
        <v>199</v>
      </c>
      <c r="F61" s="308"/>
      <c r="G61" s="122" t="s">
        <v>898</v>
      </c>
      <c r="H61" s="301">
        <v>2</v>
      </c>
      <c r="I61" s="118" t="s">
        <v>480</v>
      </c>
      <c r="J61" s="301">
        <v>0</v>
      </c>
      <c r="K61" s="118"/>
      <c r="L61" s="301">
        <v>25</v>
      </c>
      <c r="M61" s="301">
        <v>18</v>
      </c>
      <c r="N61" s="118"/>
      <c r="O61" s="301">
        <v>25</v>
      </c>
      <c r="P61" s="301">
        <v>23</v>
      </c>
      <c r="Q61" s="118"/>
      <c r="R61" s="301"/>
      <c r="S61" s="301"/>
    </row>
    <row r="62" spans="1:7" ht="12">
      <c r="A62" s="118" t="s">
        <v>416</v>
      </c>
      <c r="B62" s="118"/>
      <c r="C62" s="308" t="s">
        <v>693</v>
      </c>
      <c r="D62" s="308"/>
      <c r="E62" s="308" t="s">
        <v>694</v>
      </c>
      <c r="F62" s="308"/>
      <c r="G62" s="308" t="s">
        <v>697</v>
      </c>
    </row>
    <row r="63" spans="1:7" ht="12">
      <c r="A63" s="118"/>
      <c r="B63" s="119"/>
      <c r="C63" s="308"/>
      <c r="D63" s="308"/>
      <c r="E63" s="308"/>
      <c r="F63" s="308"/>
      <c r="G63" s="308"/>
    </row>
    <row r="64" spans="1:19" ht="12">
      <c r="A64" s="118" t="s">
        <v>201</v>
      </c>
      <c r="B64" s="118">
        <v>3</v>
      </c>
      <c r="C64" t="s">
        <v>200</v>
      </c>
      <c r="D64" s="119"/>
      <c r="E64" t="s">
        <v>202</v>
      </c>
      <c r="F64" s="119"/>
      <c r="G64" t="s">
        <v>203</v>
      </c>
      <c r="H64" s="301">
        <v>2</v>
      </c>
      <c r="I64" s="118" t="s">
        <v>480</v>
      </c>
      <c r="J64" s="301">
        <v>0</v>
      </c>
      <c r="K64" s="118"/>
      <c r="L64" s="301">
        <v>25</v>
      </c>
      <c r="M64" s="301">
        <v>23</v>
      </c>
      <c r="N64" s="118"/>
      <c r="O64" s="301">
        <v>25</v>
      </c>
      <c r="P64" s="301">
        <v>16</v>
      </c>
      <c r="Q64" s="118"/>
      <c r="R64" s="301"/>
      <c r="S64" s="301"/>
    </row>
    <row r="65" spans="1:19" ht="12">
      <c r="A65" s="118" t="s">
        <v>416</v>
      </c>
      <c r="B65" s="118"/>
      <c r="C65" s="308" t="s">
        <v>204</v>
      </c>
      <c r="D65" s="308"/>
      <c r="E65" s="308" t="s">
        <v>684</v>
      </c>
      <c r="F65" s="308"/>
      <c r="G65" s="308" t="s">
        <v>685</v>
      </c>
      <c r="K65" s="7"/>
      <c r="L65" s="7"/>
      <c r="M65" s="7"/>
      <c r="N65" s="7"/>
      <c r="O65" s="7"/>
      <c r="P65" s="7"/>
      <c r="Q65" s="7"/>
      <c r="R65" s="7"/>
      <c r="S65" s="7"/>
    </row>
    <row r="66" spans="1:19" ht="12">
      <c r="A66" s="118"/>
      <c r="B66" s="118"/>
      <c r="C66" s="308"/>
      <c r="D66" s="308"/>
      <c r="E66" s="308"/>
      <c r="F66" s="308"/>
      <c r="G66" s="308"/>
      <c r="K66" s="7"/>
      <c r="L66" s="7"/>
      <c r="M66" s="7"/>
      <c r="N66" s="7"/>
      <c r="O66" s="7"/>
      <c r="P66" s="7"/>
      <c r="Q66" s="7"/>
      <c r="R66" s="7"/>
      <c r="S66" s="7"/>
    </row>
    <row r="67" spans="1:19" ht="12">
      <c r="A67" s="118" t="s">
        <v>778</v>
      </c>
      <c r="B67" s="118">
        <v>2</v>
      </c>
      <c r="C67" s="122" t="s">
        <v>529</v>
      </c>
      <c r="D67" s="308"/>
      <c r="E67" s="308" t="str">
        <f>G61</f>
        <v>Hylte</v>
      </c>
      <c r="F67" s="308"/>
      <c r="G67" s="308" t="str">
        <f>E61</f>
        <v>Övk</v>
      </c>
      <c r="H67" s="301">
        <v>2</v>
      </c>
      <c r="I67" s="118" t="s">
        <v>480</v>
      </c>
      <c r="J67" s="301">
        <v>0</v>
      </c>
      <c r="K67" s="7"/>
      <c r="L67" s="301">
        <v>25</v>
      </c>
      <c r="M67" s="301">
        <v>9</v>
      </c>
      <c r="N67" s="7"/>
      <c r="O67" s="301">
        <v>26</v>
      </c>
      <c r="P67" s="301">
        <v>24</v>
      </c>
      <c r="Q67" s="7"/>
      <c r="R67" s="301"/>
      <c r="S67" s="301"/>
    </row>
    <row r="68" spans="1:19" ht="12">
      <c r="A68" s="118" t="s">
        <v>421</v>
      </c>
      <c r="B68" s="118"/>
      <c r="C68" s="308" t="s">
        <v>696</v>
      </c>
      <c r="D68" s="308"/>
      <c r="E68" s="308" t="str">
        <f>G62</f>
        <v>2:an grp A</v>
      </c>
      <c r="F68" s="308"/>
      <c r="G68" s="308" t="str">
        <f>E62</f>
        <v>2:an grp B</v>
      </c>
      <c r="K68" s="7"/>
      <c r="L68" s="7"/>
      <c r="M68" s="7"/>
      <c r="N68" s="7"/>
      <c r="O68" s="7"/>
      <c r="P68" s="7"/>
      <c r="Q68" s="7"/>
      <c r="R68" s="7"/>
      <c r="S68" s="7"/>
    </row>
    <row r="69" spans="1:19" ht="12">
      <c r="A69" s="118"/>
      <c r="B69" s="118"/>
      <c r="C69" s="308"/>
      <c r="D69" s="308"/>
      <c r="E69" s="308"/>
      <c r="F69" s="308"/>
      <c r="G69" s="308"/>
      <c r="K69" s="7"/>
      <c r="L69" s="7"/>
      <c r="M69" s="7"/>
      <c r="N69" s="7"/>
      <c r="O69" s="7"/>
      <c r="P69" s="7"/>
      <c r="Q69" s="7"/>
      <c r="R69" s="7"/>
      <c r="S69" s="7"/>
    </row>
    <row r="70" spans="1:19" ht="12">
      <c r="A70" s="118" t="s">
        <v>201</v>
      </c>
      <c r="B70" s="118">
        <v>3</v>
      </c>
      <c r="C70" s="308" t="str">
        <f>G64</f>
        <v>F-berg blå</v>
      </c>
      <c r="D70" s="308"/>
      <c r="E70" s="308" t="str">
        <f>E64</f>
        <v>EVS</v>
      </c>
      <c r="F70" s="308"/>
      <c r="G70" s="308" t="str">
        <f>C64</f>
        <v>VVK 1</v>
      </c>
      <c r="H70" s="301">
        <v>1</v>
      </c>
      <c r="I70" s="118" t="s">
        <v>480</v>
      </c>
      <c r="J70" s="301">
        <v>2</v>
      </c>
      <c r="K70" s="7"/>
      <c r="L70" s="301">
        <v>28</v>
      </c>
      <c r="M70" s="301">
        <v>30</v>
      </c>
      <c r="N70" s="7"/>
      <c r="O70" s="301">
        <v>25</v>
      </c>
      <c r="P70" s="301">
        <v>19</v>
      </c>
      <c r="Q70" s="7"/>
      <c r="R70" s="301">
        <v>13</v>
      </c>
      <c r="S70" s="301">
        <v>15</v>
      </c>
    </row>
    <row r="71" spans="1:19" ht="12">
      <c r="A71" s="118" t="s">
        <v>421</v>
      </c>
      <c r="B71" s="118"/>
      <c r="C71" s="308" t="str">
        <f>G65</f>
        <v>4:an grp A</v>
      </c>
      <c r="D71" s="308"/>
      <c r="E71" s="308" t="str">
        <f>E65</f>
        <v>3:an grp B</v>
      </c>
      <c r="F71" s="308"/>
      <c r="G71" s="308" t="str">
        <f>C65</f>
        <v>3:an grp A </v>
      </c>
      <c r="K71" s="7"/>
      <c r="L71" s="7"/>
      <c r="M71" s="7"/>
      <c r="N71" s="7"/>
      <c r="O71" s="7"/>
      <c r="P71" s="7"/>
      <c r="Q71" s="7"/>
      <c r="R71" s="7"/>
      <c r="S71" s="7"/>
    </row>
    <row r="72" spans="1:19" ht="12">
      <c r="A72" s="118"/>
      <c r="B72" s="118"/>
      <c r="C72" s="308"/>
      <c r="D72" s="308"/>
      <c r="E72" s="308"/>
      <c r="F72" s="308"/>
      <c r="G72" s="308"/>
      <c r="K72" s="7"/>
      <c r="L72" s="7"/>
      <c r="M72" s="7"/>
      <c r="N72" s="7"/>
      <c r="O72" s="7"/>
      <c r="P72" s="7"/>
      <c r="Q72" s="7"/>
      <c r="R72" s="7"/>
      <c r="S72" s="7"/>
    </row>
    <row r="73" spans="1:19" ht="12">
      <c r="A73" s="118" t="s">
        <v>780</v>
      </c>
      <c r="B73" s="118">
        <v>2</v>
      </c>
      <c r="C73" s="122" t="s">
        <v>199</v>
      </c>
      <c r="D73" s="308"/>
      <c r="E73" s="122" t="s">
        <v>898</v>
      </c>
      <c r="F73" s="308"/>
      <c r="G73" s="122" t="s">
        <v>205</v>
      </c>
      <c r="H73" s="301">
        <v>2</v>
      </c>
      <c r="I73" s="118" t="s">
        <v>480</v>
      </c>
      <c r="J73" s="301">
        <v>0</v>
      </c>
      <c r="K73" s="7"/>
      <c r="L73" s="301">
        <v>25</v>
      </c>
      <c r="M73" s="301">
        <v>17</v>
      </c>
      <c r="N73" s="7"/>
      <c r="O73" s="301">
        <v>25</v>
      </c>
      <c r="P73" s="301">
        <v>20</v>
      </c>
      <c r="Q73" s="7"/>
      <c r="R73" s="301"/>
      <c r="S73" s="301"/>
    </row>
    <row r="74" spans="1:7" ht="12">
      <c r="A74" s="118" t="s">
        <v>423</v>
      </c>
      <c r="B74" s="118"/>
      <c r="C74" s="308" t="s">
        <v>699</v>
      </c>
      <c r="D74" s="308"/>
      <c r="E74" s="308" t="s">
        <v>700</v>
      </c>
      <c r="F74" s="308"/>
      <c r="G74" s="308" t="s">
        <v>384</v>
      </c>
    </row>
    <row r="75" spans="1:7" ht="12">
      <c r="A75" s="118"/>
      <c r="B75" s="118"/>
      <c r="C75" s="308"/>
      <c r="D75" s="308"/>
      <c r="E75" s="308"/>
      <c r="F75" s="308"/>
      <c r="G75" s="308"/>
    </row>
    <row r="76" spans="1:19" ht="12">
      <c r="A76" s="118" t="s">
        <v>201</v>
      </c>
      <c r="B76" s="118">
        <v>3</v>
      </c>
      <c r="C76" s="308" t="str">
        <f>C64</f>
        <v>VVK 1</v>
      </c>
      <c r="D76" s="308"/>
      <c r="E76" s="308" t="str">
        <f>G64</f>
        <v>F-berg blå</v>
      </c>
      <c r="F76" s="308"/>
      <c r="G76" s="308" t="str">
        <f>E64</f>
        <v>EVS</v>
      </c>
      <c r="H76" s="301">
        <v>0</v>
      </c>
      <c r="I76" s="118" t="s">
        <v>480</v>
      </c>
      <c r="J76" s="301">
        <v>2</v>
      </c>
      <c r="K76" s="118"/>
      <c r="L76" s="301">
        <v>18</v>
      </c>
      <c r="M76" s="301">
        <v>25</v>
      </c>
      <c r="N76" s="118"/>
      <c r="O76" s="301">
        <v>19</v>
      </c>
      <c r="P76" s="301">
        <v>25</v>
      </c>
      <c r="Q76" s="118"/>
      <c r="R76" s="301"/>
      <c r="S76" s="301"/>
    </row>
    <row r="77" spans="1:19" ht="12">
      <c r="A77" s="118" t="s">
        <v>423</v>
      </c>
      <c r="B77" s="118"/>
      <c r="C77" s="308" t="str">
        <f>C65</f>
        <v>3:an grp A </v>
      </c>
      <c r="D77" s="308"/>
      <c r="E77" s="308" t="str">
        <f>G65</f>
        <v>4:an grp A</v>
      </c>
      <c r="F77" s="308"/>
      <c r="G77" s="308" t="str">
        <f>E65</f>
        <v>3:an grp B</v>
      </c>
      <c r="K77" s="7"/>
      <c r="L77" s="7"/>
      <c r="M77" s="7"/>
      <c r="N77" s="7"/>
      <c r="O77" s="7"/>
      <c r="P77" s="7"/>
      <c r="Q77" s="7"/>
      <c r="R77" s="7"/>
      <c r="S77" s="7"/>
    </row>
    <row r="78" spans="1:19" ht="12">
      <c r="A78" s="118"/>
      <c r="B78" s="118"/>
      <c r="C78" s="308"/>
      <c r="D78" s="308"/>
      <c r="E78" s="308"/>
      <c r="F78" s="308"/>
      <c r="G78" s="308"/>
      <c r="K78" s="7"/>
      <c r="L78" s="7"/>
      <c r="M78" s="7"/>
      <c r="N78" s="7"/>
      <c r="O78" s="7"/>
      <c r="P78" s="7"/>
      <c r="Q78" s="7"/>
      <c r="R78" s="7"/>
      <c r="S78" s="7"/>
    </row>
    <row r="79" spans="1:19" ht="12">
      <c r="A79" s="118" t="s">
        <v>612</v>
      </c>
      <c r="B79" s="118">
        <v>2</v>
      </c>
      <c r="C79" s="122" t="s">
        <v>198</v>
      </c>
      <c r="D79" s="308"/>
      <c r="E79" s="308" t="str">
        <f>G73</f>
        <v>F-berg svart</v>
      </c>
      <c r="F79" s="308"/>
      <c r="G79" s="122" t="s">
        <v>898</v>
      </c>
      <c r="H79" s="301">
        <v>1</v>
      </c>
      <c r="I79" s="7" t="s">
        <v>480</v>
      </c>
      <c r="J79" s="301">
        <v>2</v>
      </c>
      <c r="K79" s="7"/>
      <c r="L79" s="301">
        <v>25</v>
      </c>
      <c r="M79" s="301">
        <v>21</v>
      </c>
      <c r="N79" s="7"/>
      <c r="O79" s="301">
        <v>15</v>
      </c>
      <c r="P79" s="301">
        <v>25</v>
      </c>
      <c r="Q79" s="7"/>
      <c r="R79" s="301">
        <v>11</v>
      </c>
      <c r="S79" s="301">
        <v>15</v>
      </c>
    </row>
    <row r="80" spans="1:19" ht="12">
      <c r="A80" s="118" t="s">
        <v>426</v>
      </c>
      <c r="B80" s="118"/>
      <c r="C80" s="308" t="s">
        <v>702</v>
      </c>
      <c r="D80" s="308"/>
      <c r="E80" s="308" t="s">
        <v>538</v>
      </c>
      <c r="F80" s="308"/>
      <c r="G80" s="308" t="s">
        <v>188</v>
      </c>
      <c r="K80" s="7"/>
      <c r="L80" s="7"/>
      <c r="M80" s="7"/>
      <c r="N80" s="7"/>
      <c r="O80" s="7"/>
      <c r="P80" s="7"/>
      <c r="Q80" s="7"/>
      <c r="R80" s="7"/>
      <c r="S80" s="7"/>
    </row>
    <row r="81" spans="3:7" ht="12">
      <c r="C81" s="122"/>
      <c r="D81" s="122"/>
      <c r="E81" s="122"/>
      <c r="F81" s="122"/>
      <c r="G81" s="122"/>
    </row>
    <row r="82" spans="3:7" ht="12">
      <c r="C82" s="302" t="s">
        <v>819</v>
      </c>
      <c r="D82" s="303" t="s">
        <v>411</v>
      </c>
      <c r="E82" s="303" t="s">
        <v>412</v>
      </c>
      <c r="F82" s="303" t="s">
        <v>413</v>
      </c>
      <c r="G82" s="303" t="s">
        <v>414</v>
      </c>
    </row>
    <row r="83" spans="1:7" ht="12">
      <c r="A83" s="342" t="s">
        <v>204</v>
      </c>
      <c r="C83" s="315" t="str">
        <f>C64</f>
        <v>VVK 1</v>
      </c>
      <c r="D83" s="304">
        <f>IF($H$64:H64&gt;$J$64:J64,1,0)+IF($H$76:H76&gt;$J$76:J76,1,0)</f>
        <v>1</v>
      </c>
      <c r="E83" s="305">
        <f>H64+H76</f>
        <v>2</v>
      </c>
      <c r="F83" s="305">
        <f>J64+J76</f>
        <v>2</v>
      </c>
      <c r="G83" s="305">
        <f>L64+O64+R64+L76+O76+R76-M64-P64-S64-M76-P76-S76</f>
        <v>-2</v>
      </c>
    </row>
    <row r="84" spans="1:7" ht="12">
      <c r="A84" s="342" t="s">
        <v>684</v>
      </c>
      <c r="C84" s="315" t="str">
        <f>E64</f>
        <v>EVS</v>
      </c>
      <c r="D84" s="304">
        <f>IF($J$70&gt;$H$70,1,0)+IF($H$64:H64&lt;$J$64:J64,1,0)</f>
        <v>1</v>
      </c>
      <c r="E84" s="305">
        <f>J64+J70</f>
        <v>2</v>
      </c>
      <c r="F84" s="305">
        <f>H64+H70</f>
        <v>3</v>
      </c>
      <c r="G84" s="305">
        <f>M64+P64+S64+M70+P70+S70-L64-O64-R64-L70-O70-R70</f>
        <v>-13</v>
      </c>
    </row>
    <row r="85" spans="1:7" ht="12">
      <c r="A85" s="342" t="s">
        <v>685</v>
      </c>
      <c r="C85" s="315" t="str">
        <f>G64</f>
        <v>F-berg blå</v>
      </c>
      <c r="D85" s="304">
        <f>IF($H$70&gt;$J$70,1,0)+IF($H$76&lt;$J$76,1,0)</f>
        <v>1</v>
      </c>
      <c r="E85" s="305">
        <f>H70+J76</f>
        <v>3</v>
      </c>
      <c r="F85" s="305">
        <f>J70+H76</f>
        <v>2</v>
      </c>
      <c r="G85" s="305">
        <f>L70+O70+R70+M76+P76+S76-M70-P70-S70-L76-O76-R76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M4" sqref="M4"/>
    </sheetView>
  </sheetViews>
  <sheetFormatPr defaultColWidth="8.8515625" defaultRowHeight="12.75"/>
  <cols>
    <col min="2" max="2" width="7.28125" style="0" customWidth="1"/>
    <col min="7" max="7" width="16.140625" style="0" customWidth="1"/>
    <col min="8" max="8" width="6.28125" style="0" customWidth="1"/>
    <col min="9" max="9" width="2.421875" style="0" customWidth="1"/>
    <col min="10" max="10" width="4.7109375" style="0" customWidth="1"/>
    <col min="11" max="11" width="1.8515625" style="0" customWidth="1"/>
    <col min="12" max="12" width="5.28125" style="0" customWidth="1"/>
    <col min="13" max="13" width="5.140625" style="0" customWidth="1"/>
    <col min="14" max="14" width="2.00390625" style="0" customWidth="1"/>
    <col min="15" max="15" width="4.421875" style="0" customWidth="1"/>
    <col min="16" max="16" width="4.00390625" style="0" customWidth="1"/>
    <col min="17" max="17" width="2.140625" style="0" customWidth="1"/>
    <col min="18" max="18" width="4.140625" style="0" customWidth="1"/>
    <col min="19" max="19" width="3.7109375" style="0" customWidth="1"/>
  </cols>
  <sheetData>
    <row r="1" spans="1:8" ht="18">
      <c r="A1" s="33" t="s">
        <v>211</v>
      </c>
      <c r="G1" s="294" t="s">
        <v>829</v>
      </c>
      <c r="H1" s="22"/>
    </row>
    <row r="2" spans="1:8" ht="18">
      <c r="A2" s="7"/>
      <c r="D2" s="34" t="s">
        <v>829</v>
      </c>
      <c r="H2" s="22"/>
    </row>
    <row r="3" spans="1:8" ht="15">
      <c r="A3" s="7"/>
      <c r="B3" s="24" t="s">
        <v>478</v>
      </c>
      <c r="C3" s="36"/>
      <c r="D3" s="36"/>
      <c r="F3" s="11" t="s">
        <v>234</v>
      </c>
      <c r="H3" s="22"/>
    </row>
    <row r="4" spans="1:8" ht="12.75">
      <c r="A4" s="7"/>
      <c r="B4" s="36"/>
      <c r="C4" s="36"/>
      <c r="D4" s="36"/>
      <c r="F4" s="169"/>
      <c r="G4" s="169"/>
      <c r="H4" s="22"/>
    </row>
    <row r="5" spans="1:8" ht="16.5">
      <c r="A5" s="7"/>
      <c r="B5" s="125" t="s">
        <v>207</v>
      </c>
      <c r="C5" s="36"/>
      <c r="D5" s="36"/>
      <c r="E5" s="115">
        <v>1</v>
      </c>
      <c r="F5" s="20" t="s">
        <v>798</v>
      </c>
      <c r="H5" s="22"/>
    </row>
    <row r="6" spans="1:8" ht="16.5">
      <c r="A6" s="7"/>
      <c r="B6" s="125" t="s">
        <v>798</v>
      </c>
      <c r="C6" s="36"/>
      <c r="D6" s="36"/>
      <c r="E6" s="115">
        <v>2</v>
      </c>
      <c r="F6" t="s">
        <v>208</v>
      </c>
      <c r="H6" s="22"/>
    </row>
    <row r="7" spans="1:8" ht="16.5">
      <c r="A7" s="7"/>
      <c r="B7" s="125" t="s">
        <v>209</v>
      </c>
      <c r="C7" s="36"/>
      <c r="D7" s="36"/>
      <c r="E7" s="115">
        <v>3</v>
      </c>
      <c r="F7" t="s">
        <v>210</v>
      </c>
      <c r="H7" s="22"/>
    </row>
    <row r="8" spans="1:8" ht="16.5">
      <c r="A8" s="7"/>
      <c r="B8" s="125" t="s">
        <v>208</v>
      </c>
      <c r="C8" s="36"/>
      <c r="D8" s="36"/>
      <c r="E8" s="115">
        <v>4</v>
      </c>
      <c r="F8" t="s">
        <v>209</v>
      </c>
      <c r="H8" s="22"/>
    </row>
    <row r="9" spans="1:8" ht="16.5">
      <c r="A9" s="7"/>
      <c r="B9" s="125" t="s">
        <v>210</v>
      </c>
      <c r="C9" s="36"/>
      <c r="D9" s="36"/>
      <c r="E9" s="115">
        <v>5</v>
      </c>
      <c r="F9" t="s">
        <v>207</v>
      </c>
      <c r="H9" s="22"/>
    </row>
    <row r="10" spans="1:8" ht="22.5">
      <c r="A10" s="7"/>
      <c r="C10" s="114"/>
      <c r="E10" s="132"/>
      <c r="H10" s="22"/>
    </row>
    <row r="11" spans="1:8" ht="16.5">
      <c r="A11" s="7"/>
      <c r="C11" s="295" t="s">
        <v>829</v>
      </c>
      <c r="D11" s="161"/>
      <c r="E11" s="132"/>
      <c r="H11" s="22"/>
    </row>
    <row r="12" spans="1:8" ht="16.5">
      <c r="A12" s="7"/>
      <c r="B12" s="115" t="s">
        <v>479</v>
      </c>
      <c r="D12" s="13" t="s">
        <v>829</v>
      </c>
      <c r="H12" s="22"/>
    </row>
    <row r="13" spans="1:8" ht="12">
      <c r="A13" s="7"/>
      <c r="H13" s="22"/>
    </row>
    <row r="14" spans="1:19" ht="12">
      <c r="A14" s="191" t="s">
        <v>815</v>
      </c>
      <c r="B14" s="191" t="s">
        <v>825</v>
      </c>
      <c r="C14" s="296" t="s">
        <v>775</v>
      </c>
      <c r="D14" s="13"/>
      <c r="E14" s="296" t="s">
        <v>776</v>
      </c>
      <c r="F14" s="13"/>
      <c r="G14" s="296" t="s">
        <v>818</v>
      </c>
      <c r="H14" s="191"/>
      <c r="I14" s="191"/>
      <c r="J14" s="191"/>
      <c r="K14" s="118"/>
      <c r="L14" s="118"/>
      <c r="M14" s="118"/>
      <c r="N14" s="297" t="s">
        <v>819</v>
      </c>
      <c r="O14" s="118"/>
      <c r="P14" s="118"/>
      <c r="Q14" s="118"/>
      <c r="R14" s="118"/>
      <c r="S14" s="118"/>
    </row>
    <row r="15" spans="1:19" ht="12">
      <c r="A15" s="118"/>
      <c r="B15" s="118"/>
      <c r="C15" s="119"/>
      <c r="D15" s="119"/>
      <c r="E15" s="119"/>
      <c r="F15" s="119"/>
      <c r="G15" s="119"/>
      <c r="H15" s="201" t="s">
        <v>407</v>
      </c>
      <c r="I15" s="201"/>
      <c r="J15" s="201"/>
      <c r="K15" s="201"/>
      <c r="L15" s="201" t="s">
        <v>408</v>
      </c>
      <c r="M15" s="201"/>
      <c r="N15" s="201"/>
      <c r="O15" s="201" t="s">
        <v>409</v>
      </c>
      <c r="P15" s="201"/>
      <c r="Q15" s="201"/>
      <c r="R15" s="201" t="s">
        <v>410</v>
      </c>
      <c r="S15" s="201"/>
    </row>
    <row r="16" spans="1:19" ht="12">
      <c r="A16" s="118">
        <v>1</v>
      </c>
      <c r="B16" s="118">
        <v>1</v>
      </c>
      <c r="C16" s="20" t="str">
        <f>$B$9</f>
        <v>VVK 2</v>
      </c>
      <c r="D16" s="20"/>
      <c r="E16" s="20" t="str">
        <f>B5</f>
        <v>Lund Röd</v>
      </c>
      <c r="F16" s="20"/>
      <c r="G16" s="119" t="str">
        <f>B8</f>
        <v>EVS Gul</v>
      </c>
      <c r="H16" s="301">
        <v>2</v>
      </c>
      <c r="I16" s="118" t="s">
        <v>480</v>
      </c>
      <c r="J16" s="301">
        <v>1</v>
      </c>
      <c r="K16" s="7"/>
      <c r="L16" s="301">
        <v>18</v>
      </c>
      <c r="M16" s="301">
        <v>25</v>
      </c>
      <c r="N16" s="7"/>
      <c r="O16" s="301">
        <v>25</v>
      </c>
      <c r="P16" s="301">
        <v>21</v>
      </c>
      <c r="Q16" s="7"/>
      <c r="R16" s="301">
        <v>24</v>
      </c>
      <c r="S16" s="301">
        <v>22</v>
      </c>
    </row>
    <row r="17" spans="1:19" ht="12">
      <c r="A17" s="118"/>
      <c r="B17" s="118"/>
      <c r="C17" s="20"/>
      <c r="D17" s="20"/>
      <c r="E17" s="20"/>
      <c r="F17" s="20"/>
      <c r="G17" s="119"/>
      <c r="H17" s="7"/>
      <c r="I17" s="118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">
      <c r="A18" s="118">
        <v>2</v>
      </c>
      <c r="B18" s="118">
        <v>1</v>
      </c>
      <c r="C18" s="20" t="str">
        <f>B6</f>
        <v>Falkenberg Vit</v>
      </c>
      <c r="D18" s="20"/>
      <c r="E18" s="20" t="str">
        <f>$B$8</f>
        <v>EVS Gul</v>
      </c>
      <c r="F18" s="20"/>
      <c r="G18" s="119" t="str">
        <f>B7</f>
        <v>Malmö Backspike</v>
      </c>
      <c r="H18" s="301">
        <v>2</v>
      </c>
      <c r="I18" s="118" t="s">
        <v>480</v>
      </c>
      <c r="J18" s="301">
        <v>1</v>
      </c>
      <c r="K18" s="7"/>
      <c r="L18" s="301">
        <v>25</v>
      </c>
      <c r="M18" s="301">
        <v>17</v>
      </c>
      <c r="N18" s="7"/>
      <c r="O18" s="301">
        <v>21</v>
      </c>
      <c r="P18" s="301">
        <v>25</v>
      </c>
      <c r="Q18" s="7"/>
      <c r="R18" s="301">
        <v>15</v>
      </c>
      <c r="S18" s="301">
        <v>12</v>
      </c>
    </row>
    <row r="19" spans="1:19" ht="12">
      <c r="A19" s="118"/>
      <c r="B19" s="118"/>
      <c r="C19" s="20"/>
      <c r="D19" s="20"/>
      <c r="E19" s="20"/>
      <c r="F19" s="20"/>
      <c r="G19" s="119"/>
      <c r="H19" s="7"/>
      <c r="I19" s="118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">
      <c r="A20" s="118">
        <v>3</v>
      </c>
      <c r="B20" s="118">
        <v>1</v>
      </c>
      <c r="C20" s="20" t="str">
        <f>$B$7</f>
        <v>Malmö Backspike</v>
      </c>
      <c r="D20" s="20"/>
      <c r="E20" s="20" t="str">
        <f>$B$9</f>
        <v>VVK 2</v>
      </c>
      <c r="F20" s="20"/>
      <c r="G20" s="119" t="str">
        <f>B6</f>
        <v>Falkenberg Vit</v>
      </c>
      <c r="H20" s="301">
        <v>1</v>
      </c>
      <c r="I20" s="118" t="s">
        <v>480</v>
      </c>
      <c r="J20" s="301">
        <v>2</v>
      </c>
      <c r="K20" s="7"/>
      <c r="L20" s="301">
        <v>25</v>
      </c>
      <c r="M20" s="301">
        <v>17</v>
      </c>
      <c r="N20" s="7"/>
      <c r="O20" s="301">
        <v>21</v>
      </c>
      <c r="P20" s="301">
        <v>25</v>
      </c>
      <c r="Q20" s="7"/>
      <c r="R20" s="301">
        <v>15</v>
      </c>
      <c r="S20" s="301">
        <v>17</v>
      </c>
    </row>
    <row r="21" spans="1:19" ht="12">
      <c r="A21" s="118"/>
      <c r="B21" s="118"/>
      <c r="C21" s="20"/>
      <c r="D21" s="20"/>
      <c r="E21" s="20"/>
      <c r="F21" s="20"/>
      <c r="G21" s="119"/>
      <c r="H21" s="7"/>
      <c r="I21" s="118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">
      <c r="A22" s="118">
        <v>4</v>
      </c>
      <c r="B22" s="118">
        <v>1</v>
      </c>
      <c r="C22" s="20" t="str">
        <f>$B$8</f>
        <v>EVS Gul</v>
      </c>
      <c r="D22" s="20"/>
      <c r="E22" s="20" t="str">
        <f>B5</f>
        <v>Lund Röd</v>
      </c>
      <c r="F22" s="20"/>
      <c r="G22" s="119" t="str">
        <f>$B$9</f>
        <v>VVK 2</v>
      </c>
      <c r="H22" s="301">
        <v>2</v>
      </c>
      <c r="I22" s="118" t="s">
        <v>480</v>
      </c>
      <c r="J22" s="301">
        <v>0</v>
      </c>
      <c r="K22" s="7"/>
      <c r="L22" s="301">
        <v>31</v>
      </c>
      <c r="M22" s="301">
        <v>29</v>
      </c>
      <c r="N22" s="7"/>
      <c r="O22" s="301">
        <v>25</v>
      </c>
      <c r="P22" s="301">
        <v>17</v>
      </c>
      <c r="Q22" s="7"/>
      <c r="R22" s="301"/>
      <c r="S22" s="301"/>
    </row>
    <row r="23" spans="1:19" ht="12">
      <c r="A23" s="118"/>
      <c r="B23" s="118"/>
      <c r="C23" s="20"/>
      <c r="D23" s="20"/>
      <c r="E23" s="20"/>
      <c r="F23" s="20"/>
      <c r="G23" s="119"/>
      <c r="H23" s="7"/>
      <c r="I23" s="118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">
      <c r="A24" s="118">
        <v>5</v>
      </c>
      <c r="B24" s="118">
        <v>1</v>
      </c>
      <c r="C24" s="20" t="str">
        <f>$B$7</f>
        <v>Malmö Backspike</v>
      </c>
      <c r="D24" s="20"/>
      <c r="E24" s="20" t="str">
        <f>B6</f>
        <v>Falkenberg Vit</v>
      </c>
      <c r="F24" s="20"/>
      <c r="G24" s="119" t="str">
        <f>B5</f>
        <v>Lund Röd</v>
      </c>
      <c r="H24" s="301">
        <v>0</v>
      </c>
      <c r="I24" s="118" t="s">
        <v>480</v>
      </c>
      <c r="J24" s="301">
        <v>2</v>
      </c>
      <c r="K24" s="7"/>
      <c r="L24" s="301">
        <v>19</v>
      </c>
      <c r="M24" s="301">
        <v>25</v>
      </c>
      <c r="N24" s="7"/>
      <c r="O24" s="301">
        <v>23</v>
      </c>
      <c r="P24" s="301">
        <v>25</v>
      </c>
      <c r="Q24" s="7"/>
      <c r="R24" s="301"/>
      <c r="S24" s="301"/>
    </row>
    <row r="25" spans="1:19" ht="12">
      <c r="A25" s="118"/>
      <c r="B25" s="118"/>
      <c r="C25" s="20"/>
      <c r="D25" s="20"/>
      <c r="E25" s="20"/>
      <c r="F25" s="20"/>
      <c r="G25" s="119"/>
      <c r="H25" s="7"/>
      <c r="I25" s="118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">
      <c r="A26" s="118">
        <v>6</v>
      </c>
      <c r="B26" s="118">
        <v>1</v>
      </c>
      <c r="C26" s="20" t="str">
        <f>$B$9</f>
        <v>VVK 2</v>
      </c>
      <c r="D26" s="20"/>
      <c r="E26" s="20" t="str">
        <f>$B$8</f>
        <v>EVS Gul</v>
      </c>
      <c r="F26" s="20"/>
      <c r="G26" s="119" t="str">
        <f>B6</f>
        <v>Falkenberg Vit</v>
      </c>
      <c r="H26" s="301">
        <v>0</v>
      </c>
      <c r="I26" s="118" t="s">
        <v>480</v>
      </c>
      <c r="J26" s="301">
        <v>2</v>
      </c>
      <c r="K26" s="7"/>
      <c r="L26" s="301">
        <v>16</v>
      </c>
      <c r="M26" s="301">
        <v>25</v>
      </c>
      <c r="N26" s="7"/>
      <c r="O26" s="301">
        <v>19</v>
      </c>
      <c r="P26" s="301">
        <v>25</v>
      </c>
      <c r="Q26" s="7"/>
      <c r="R26" s="301"/>
      <c r="S26" s="301"/>
    </row>
    <row r="27" spans="1:8" ht="12">
      <c r="A27" s="7"/>
      <c r="B27" s="7"/>
      <c r="C27" s="20"/>
      <c r="D27" s="20"/>
      <c r="E27" s="20"/>
      <c r="F27" s="20"/>
      <c r="G27" s="119"/>
      <c r="H27" s="22"/>
    </row>
    <row r="28" spans="1:19" ht="12">
      <c r="A28" s="7">
        <v>7</v>
      </c>
      <c r="B28" s="7">
        <v>1</v>
      </c>
      <c r="C28" s="20" t="str">
        <f>B5</f>
        <v>Lund Röd</v>
      </c>
      <c r="D28" s="20"/>
      <c r="E28" s="20" t="str">
        <f>$B$7</f>
        <v>Malmö Backspike</v>
      </c>
      <c r="F28" s="20"/>
      <c r="G28" s="119" t="str">
        <f>$B$8</f>
        <v>EVS Gul</v>
      </c>
      <c r="H28" s="301">
        <v>0</v>
      </c>
      <c r="I28" s="118" t="s">
        <v>480</v>
      </c>
      <c r="J28" s="301">
        <v>2</v>
      </c>
      <c r="K28" s="7"/>
      <c r="L28" s="301">
        <v>20</v>
      </c>
      <c r="M28" s="301">
        <v>25</v>
      </c>
      <c r="N28" s="7"/>
      <c r="O28" s="301">
        <v>19</v>
      </c>
      <c r="P28" s="301">
        <v>25</v>
      </c>
      <c r="Q28" s="7"/>
      <c r="R28" s="301"/>
      <c r="S28" s="301"/>
    </row>
    <row r="29" spans="1:19" ht="12">
      <c r="A29" s="7"/>
      <c r="C29" s="20"/>
      <c r="D29" s="20"/>
      <c r="E29" s="20"/>
      <c r="F29" s="20"/>
      <c r="G29" s="119"/>
      <c r="H29" s="7"/>
      <c r="I29" s="118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2">
      <c r="A30" s="7">
        <v>8</v>
      </c>
      <c r="B30">
        <v>1</v>
      </c>
      <c r="C30" s="20" t="str">
        <f>B6</f>
        <v>Falkenberg Vit</v>
      </c>
      <c r="D30" s="20"/>
      <c r="E30" s="20" t="str">
        <f>$B$9</f>
        <v>VVK 2</v>
      </c>
      <c r="F30" s="20"/>
      <c r="G30" s="119" t="str">
        <f>B5</f>
        <v>Lund Röd</v>
      </c>
      <c r="H30" s="301">
        <v>2</v>
      </c>
      <c r="I30" s="118" t="s">
        <v>480</v>
      </c>
      <c r="J30" s="301">
        <v>1</v>
      </c>
      <c r="K30" s="7"/>
      <c r="L30" s="301">
        <v>23</v>
      </c>
      <c r="M30" s="301">
        <v>25</v>
      </c>
      <c r="N30" s="7"/>
      <c r="O30" s="301">
        <v>25</v>
      </c>
      <c r="P30" s="301">
        <v>17</v>
      </c>
      <c r="Q30" s="7"/>
      <c r="R30" s="301">
        <v>15</v>
      </c>
      <c r="S30" s="301">
        <v>11</v>
      </c>
    </row>
    <row r="31" spans="1:19" ht="12">
      <c r="A31" s="7"/>
      <c r="C31" s="20"/>
      <c r="D31" s="20"/>
      <c r="E31" s="20"/>
      <c r="F31" s="20"/>
      <c r="G31" s="119"/>
      <c r="H31" s="7"/>
      <c r="I31" s="118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">
      <c r="A32" s="7">
        <v>9</v>
      </c>
      <c r="B32" s="7">
        <v>1</v>
      </c>
      <c r="C32" s="20" t="str">
        <f>$B$8</f>
        <v>EVS Gul</v>
      </c>
      <c r="D32" s="20"/>
      <c r="E32" s="20" t="str">
        <f>$B$7</f>
        <v>Malmö Backspike</v>
      </c>
      <c r="F32" s="20"/>
      <c r="G32" s="119" t="str">
        <f>$B$9</f>
        <v>VVK 2</v>
      </c>
      <c r="H32" s="301">
        <v>2</v>
      </c>
      <c r="I32" s="118" t="s">
        <v>480</v>
      </c>
      <c r="J32" s="301">
        <v>1</v>
      </c>
      <c r="K32" s="7"/>
      <c r="L32" s="301">
        <v>25</v>
      </c>
      <c r="M32" s="301">
        <v>17</v>
      </c>
      <c r="N32" s="7"/>
      <c r="O32" s="301">
        <v>21</v>
      </c>
      <c r="P32" s="301">
        <v>25</v>
      </c>
      <c r="Q32" s="7"/>
      <c r="R32" s="301">
        <v>15</v>
      </c>
      <c r="S32" s="301">
        <v>9</v>
      </c>
    </row>
    <row r="33" spans="1:19" ht="12">
      <c r="A33" s="7"/>
      <c r="B33" s="7"/>
      <c r="C33" s="20"/>
      <c r="D33" s="20"/>
      <c r="E33" s="171"/>
      <c r="F33" s="20"/>
      <c r="G33" s="119"/>
      <c r="H33" s="7"/>
      <c r="I33" s="118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>
      <c r="A34" s="7">
        <v>10</v>
      </c>
      <c r="B34" s="7">
        <v>1</v>
      </c>
      <c r="C34" s="20" t="str">
        <f>B5</f>
        <v>Lund Röd</v>
      </c>
      <c r="D34" s="20"/>
      <c r="E34" s="20" t="str">
        <f>B6</f>
        <v>Falkenberg Vit</v>
      </c>
      <c r="F34" s="20"/>
      <c r="G34" s="119" t="str">
        <f>$B$7</f>
        <v>Malmö Backspike</v>
      </c>
      <c r="H34" s="301">
        <v>1</v>
      </c>
      <c r="I34" s="118" t="s">
        <v>480</v>
      </c>
      <c r="J34" s="301">
        <v>2</v>
      </c>
      <c r="K34" s="7"/>
      <c r="L34" s="301">
        <v>25</v>
      </c>
      <c r="M34" s="301">
        <v>21</v>
      </c>
      <c r="N34" s="7"/>
      <c r="O34" s="301">
        <v>23</v>
      </c>
      <c r="P34" s="301">
        <v>25</v>
      </c>
      <c r="Q34" s="7"/>
      <c r="R34" s="301">
        <v>3</v>
      </c>
      <c r="S34" s="301">
        <v>15</v>
      </c>
    </row>
    <row r="35" spans="1:8" ht="15">
      <c r="A35" s="7"/>
      <c r="C35" s="6"/>
      <c r="D35" s="6"/>
      <c r="E35" s="6"/>
      <c r="G35" s="12"/>
      <c r="H35" s="22"/>
    </row>
    <row r="36" spans="1:8" ht="12">
      <c r="A36" s="7"/>
      <c r="C36" s="325" t="s">
        <v>819</v>
      </c>
      <c r="D36" s="303" t="s">
        <v>411</v>
      </c>
      <c r="E36" s="303" t="s">
        <v>412</v>
      </c>
      <c r="F36" s="303" t="s">
        <v>413</v>
      </c>
      <c r="G36" s="303" t="s">
        <v>414</v>
      </c>
      <c r="H36" s="22"/>
    </row>
    <row r="37" spans="1:8" ht="12">
      <c r="A37" s="7"/>
      <c r="C37" s="315" t="str">
        <f>B5</f>
        <v>Lund Röd</v>
      </c>
      <c r="D37" s="304">
        <f>IF($H$16&lt;$J$16,1,0)+IF($H$22&lt;$J$22,1,0)+IF($H$28&gt;$J$28,1,0)+IF($H$34&gt;$J$34,1,0)</f>
        <v>0</v>
      </c>
      <c r="E37" s="13">
        <f>J16+J22+H28+H34</f>
        <v>2</v>
      </c>
      <c r="F37" s="305">
        <f>H16+H22+J28+J34</f>
        <v>8</v>
      </c>
      <c r="G37" s="305">
        <f>M16+P16+S16+M22+P22+S22+L28+O28+R28+L34+O34+R34-L16-O16-R16-L22-O22-R22-M28-P28-S28-M34-P34-S34</f>
        <v>-30</v>
      </c>
      <c r="H37" s="22"/>
    </row>
    <row r="38" spans="1:8" ht="12">
      <c r="A38" s="7"/>
      <c r="C38" s="315" t="str">
        <f>B6</f>
        <v>Falkenberg Vit</v>
      </c>
      <c r="D38" s="326">
        <f>IF($H$18&gt;$J$18,1,0)+IF($H$24&lt;$J$24,1,0)+IF($H$30&gt;$J$30,1,0)+IF($H$34&lt;$J$34,1,0)</f>
        <v>4</v>
      </c>
      <c r="E38" s="305">
        <f>H18+J24+H30+J34</f>
        <v>8</v>
      </c>
      <c r="F38" s="305">
        <f>J18+H24+J30+H34</f>
        <v>3</v>
      </c>
      <c r="G38" s="305">
        <f>L18+O18+R18+M24+P24+S24+L30+O30+R30+M34+P34+S34-M18-P18-S18-L24-O24-R24-M30-P30-S30-L34-O34-R34</f>
        <v>35</v>
      </c>
      <c r="H38" s="22"/>
    </row>
    <row r="39" spans="1:8" ht="12">
      <c r="A39" s="7"/>
      <c r="C39" s="315" t="str">
        <f>B7</f>
        <v>Malmö Backspike</v>
      </c>
      <c r="D39" s="304">
        <f>IF($H$20&gt;$J$20,1,0)+IF($H$24&gt;$J$24,1,0)+IF($H$28&lt;$J$28,1,0)+IF($H$32&lt;$J$32,1,0)</f>
        <v>1</v>
      </c>
      <c r="E39" s="305">
        <f>H20+H24+J28+J32</f>
        <v>4</v>
      </c>
      <c r="F39" s="305">
        <f>J20+J24+H28+H32</f>
        <v>6</v>
      </c>
      <c r="G39" s="305">
        <f>L20+O20+R20+L24+O24+R24+M28+P28+S28+M32+P32+S32-M20-P20-S20-M24-P24-S24-L28-O28-R28-L32-O32-R32</f>
        <v>-5</v>
      </c>
      <c r="H39" s="22"/>
    </row>
    <row r="40" spans="1:8" ht="12">
      <c r="A40" s="7"/>
      <c r="C40" s="315" t="str">
        <f>B8</f>
        <v>EVS Gul</v>
      </c>
      <c r="D40" s="304">
        <f>IF($H$18&lt;$J$18,1,0)+IF($H$22&gt;$J$22,1,0)+IF($H$26&lt;$J$26,1,0)+IF($H$32&gt;$J$32,1,0)</f>
        <v>3</v>
      </c>
      <c r="E40" s="305">
        <f>J18+H22+J26+H32</f>
        <v>7</v>
      </c>
      <c r="F40" s="305">
        <f>H18+J22+H26+J32</f>
        <v>3</v>
      </c>
      <c r="G40" s="305">
        <f>M18+P18+S18+L22+O22+R22+M26+P26+S26+L32+O32+R32-L18-O18-R18-M22-P22-S22-L26-O26-R26-M32-P32-S32</f>
        <v>28</v>
      </c>
      <c r="H40" s="22"/>
    </row>
    <row r="41" spans="1:8" ht="12">
      <c r="A41" s="7"/>
      <c r="C41" s="335" t="str">
        <f>B9</f>
        <v>VVK 2</v>
      </c>
      <c r="D41" s="304">
        <f>IF($H$16&gt;$J$16,1,0)+IF($H$20&lt;$J$20,1,0)+IF($H$26&gt;$J$26,1,0)+IF($H$30&lt;$J$30,1,0)</f>
        <v>2</v>
      </c>
      <c r="E41" s="327">
        <f>H16+J20+H26+J30</f>
        <v>5</v>
      </c>
      <c r="F41" s="327">
        <f>J16+H20+J26+H30</f>
        <v>6</v>
      </c>
      <c r="G41" s="327">
        <f>L16+O16+R16+M20+P20+S20+L26+O26+R26+M30+P30+S30-M16-P16-S16-L20-O20-R20-M26-P26-S26-L30-O30-R30</f>
        <v>-28</v>
      </c>
      <c r="H41" s="22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M19" sqref="M19"/>
    </sheetView>
  </sheetViews>
  <sheetFormatPr defaultColWidth="8.8515625" defaultRowHeight="12.75"/>
  <cols>
    <col min="1" max="1" width="7.8515625" style="0" customWidth="1"/>
    <col min="2" max="2" width="7.00390625" style="0" customWidth="1"/>
    <col min="4" max="4" width="6.421875" style="0" customWidth="1"/>
    <col min="6" max="6" width="6.28125" style="0" customWidth="1"/>
    <col min="8" max="8" width="5.421875" style="0" customWidth="1"/>
    <col min="9" max="9" width="14.00390625" style="0" customWidth="1"/>
  </cols>
  <sheetData>
    <row r="1" spans="1:11" ht="18">
      <c r="A1" s="33" t="s">
        <v>215</v>
      </c>
      <c r="B1" s="34"/>
      <c r="C1" s="34"/>
      <c r="D1" s="34"/>
      <c r="E1" s="34"/>
      <c r="F1" s="34"/>
      <c r="G1" s="34"/>
      <c r="H1" s="34"/>
      <c r="I1" s="35"/>
      <c r="J1" s="34"/>
      <c r="K1" s="34"/>
    </row>
    <row r="2" ht="12">
      <c r="I2" s="22"/>
    </row>
    <row r="3" ht="12">
      <c r="I3" s="22"/>
    </row>
    <row r="4" ht="12">
      <c r="I4" s="22"/>
    </row>
    <row r="5" spans="4:10" ht="15">
      <c r="D5" s="3" t="s">
        <v>607</v>
      </c>
      <c r="H5" s="343" t="s">
        <v>821</v>
      </c>
      <c r="I5" s="83"/>
      <c r="J5" s="24" t="s">
        <v>757</v>
      </c>
    </row>
    <row r="6" spans="4:9" ht="16.5">
      <c r="D6" s="2"/>
      <c r="I6" s="22"/>
    </row>
    <row r="7" spans="4:10" ht="12.75">
      <c r="D7" s="20" t="s">
        <v>430</v>
      </c>
      <c r="E7" s="20"/>
      <c r="H7" s="76">
        <v>1</v>
      </c>
      <c r="I7" s="344" t="s">
        <v>583</v>
      </c>
      <c r="J7" s="25">
        <v>10</v>
      </c>
    </row>
    <row r="8" spans="4:10" ht="12.75">
      <c r="D8" s="20" t="s">
        <v>583</v>
      </c>
      <c r="E8" s="20"/>
      <c r="H8" s="76">
        <v>2</v>
      </c>
      <c r="I8" s="344" t="s">
        <v>582</v>
      </c>
      <c r="J8" s="25">
        <v>8</v>
      </c>
    </row>
    <row r="9" spans="4:10" ht="12.75">
      <c r="D9" s="20" t="s">
        <v>436</v>
      </c>
      <c r="E9" s="20"/>
      <c r="H9" s="76">
        <v>3</v>
      </c>
      <c r="I9" s="344" t="s">
        <v>27</v>
      </c>
      <c r="J9" s="25">
        <v>7</v>
      </c>
    </row>
    <row r="10" spans="4:10" ht="12.75">
      <c r="D10" s="20" t="s">
        <v>28</v>
      </c>
      <c r="E10" s="20"/>
      <c r="H10" s="76">
        <v>4</v>
      </c>
      <c r="I10" s="344" t="s">
        <v>579</v>
      </c>
      <c r="J10" s="25">
        <v>6</v>
      </c>
    </row>
    <row r="11" spans="4:10" ht="12.75">
      <c r="D11" s="20" t="s">
        <v>762</v>
      </c>
      <c r="E11" s="20"/>
      <c r="H11" s="76">
        <v>5</v>
      </c>
      <c r="I11" s="344" t="s">
        <v>762</v>
      </c>
      <c r="J11" s="25">
        <v>5</v>
      </c>
    </row>
    <row r="12" spans="4:10" ht="12.75">
      <c r="D12" s="20" t="s">
        <v>440</v>
      </c>
      <c r="E12" s="20"/>
      <c r="H12" s="76">
        <v>6</v>
      </c>
      <c r="I12" s="344" t="s">
        <v>729</v>
      </c>
      <c r="J12" s="25">
        <v>4</v>
      </c>
    </row>
    <row r="13" spans="4:10" ht="12.75">
      <c r="D13" s="20" t="s">
        <v>729</v>
      </c>
      <c r="E13" s="20"/>
      <c r="H13" s="76">
        <v>7</v>
      </c>
      <c r="I13" s="344" t="s">
        <v>580</v>
      </c>
      <c r="J13" s="25">
        <v>3</v>
      </c>
    </row>
    <row r="14" spans="4:10" ht="12.75">
      <c r="D14" s="20" t="s">
        <v>580</v>
      </c>
      <c r="E14" s="20"/>
      <c r="H14" s="76">
        <v>8</v>
      </c>
      <c r="I14" s="344" t="s">
        <v>586</v>
      </c>
      <c r="J14" s="25">
        <v>2</v>
      </c>
    </row>
    <row r="15" ht="12">
      <c r="I15" s="22"/>
    </row>
    <row r="16" ht="12">
      <c r="I16" s="22"/>
    </row>
    <row r="17" ht="12">
      <c r="I17" s="22"/>
    </row>
    <row r="18" spans="1:9" ht="15.75">
      <c r="A18" s="150" t="s">
        <v>29</v>
      </c>
      <c r="C18" s="9" t="s">
        <v>812</v>
      </c>
      <c r="D18" s="6"/>
      <c r="E18" s="6"/>
      <c r="F18" s="9" t="s">
        <v>813</v>
      </c>
      <c r="G18" s="6"/>
      <c r="I18" s="22"/>
    </row>
    <row r="19" spans="3:9" ht="16.5">
      <c r="C19" s="1"/>
      <c r="F19" s="1"/>
      <c r="I19" s="22"/>
    </row>
    <row r="20" spans="3:9" ht="12.75">
      <c r="C20" s="36" t="str">
        <f>D7</f>
        <v>GVK 96-1</v>
      </c>
      <c r="D20" s="36"/>
      <c r="E20" s="36"/>
      <c r="F20" s="36" t="str">
        <f>D8</f>
        <v>Veddige Blå</v>
      </c>
      <c r="G20" s="36"/>
      <c r="I20" s="22"/>
    </row>
    <row r="21" spans="3:9" ht="12.75">
      <c r="C21" s="36" t="str">
        <f>D10</f>
        <v>Smålstenar</v>
      </c>
      <c r="D21" s="36"/>
      <c r="E21" s="36"/>
      <c r="F21" s="36" t="str">
        <f>D9</f>
        <v>GVK 97-1</v>
      </c>
      <c r="G21" s="36"/>
      <c r="I21" s="22"/>
    </row>
    <row r="22" spans="3:9" ht="12.75">
      <c r="C22" s="36" t="str">
        <f>D11</f>
        <v>Värnamo</v>
      </c>
      <c r="D22" s="36"/>
      <c r="E22" s="36"/>
      <c r="F22" s="36" t="str">
        <f>D12</f>
        <v>GVK 97-2</v>
      </c>
      <c r="G22" s="36"/>
      <c r="I22" s="22"/>
    </row>
    <row r="23" spans="3:9" ht="12.75">
      <c r="C23" s="36" t="str">
        <f>D14</f>
        <v>Veddige Gul</v>
      </c>
      <c r="D23" s="36"/>
      <c r="E23" s="36"/>
      <c r="F23" s="36" t="str">
        <f>D13</f>
        <v>Falkenberg</v>
      </c>
      <c r="G23" s="36"/>
      <c r="I23" s="22"/>
    </row>
    <row r="24" spans="3:9" ht="12">
      <c r="C24" s="20"/>
      <c r="D24" s="20"/>
      <c r="E24" s="20"/>
      <c r="F24" s="20"/>
      <c r="G24" s="20"/>
      <c r="I24" s="22"/>
    </row>
    <row r="25" ht="12">
      <c r="I25" s="22"/>
    </row>
    <row r="26" spans="1:9" ht="16.5">
      <c r="A26" s="8" t="s">
        <v>814</v>
      </c>
      <c r="C26" s="24" t="s">
        <v>30</v>
      </c>
      <c r="I26" s="22"/>
    </row>
    <row r="27" spans="1:9" ht="16.5">
      <c r="A27" s="8"/>
      <c r="I27" s="22"/>
    </row>
    <row r="28" spans="2:9" ht="16.5">
      <c r="B28" s="115" t="s">
        <v>812</v>
      </c>
      <c r="C28" s="3"/>
      <c r="I28" s="22"/>
    </row>
    <row r="29" ht="12">
      <c r="I29" s="22"/>
    </row>
    <row r="30" spans="1:9" ht="15">
      <c r="A30" s="116" t="s">
        <v>815</v>
      </c>
      <c r="B30" s="116" t="s">
        <v>825</v>
      </c>
      <c r="C30" s="9" t="s">
        <v>775</v>
      </c>
      <c r="D30" s="13"/>
      <c r="E30" s="9" t="s">
        <v>776</v>
      </c>
      <c r="F30" s="13"/>
      <c r="G30" s="9"/>
      <c r="H30" s="13"/>
      <c r="I30" s="117" t="s">
        <v>819</v>
      </c>
    </row>
    <row r="31" spans="1:9" ht="12">
      <c r="A31" s="20"/>
      <c r="B31" s="20"/>
      <c r="C31" s="20"/>
      <c r="D31" s="20"/>
      <c r="E31" s="20"/>
      <c r="F31" s="20"/>
      <c r="G31" s="20"/>
      <c r="H31" s="20"/>
      <c r="I31" s="143"/>
    </row>
    <row r="32" spans="1:9" ht="12.75">
      <c r="A32" s="144">
        <v>1</v>
      </c>
      <c r="B32" s="144">
        <v>1</v>
      </c>
      <c r="C32" s="20" t="str">
        <f>D7</f>
        <v>GVK 96-1</v>
      </c>
      <c r="D32" s="20"/>
      <c r="E32" s="20" t="str">
        <f>D14</f>
        <v>Veddige Gul</v>
      </c>
      <c r="F32" s="20"/>
      <c r="G32" s="12"/>
      <c r="H32" s="20"/>
      <c r="I32" s="82" t="s">
        <v>876</v>
      </c>
    </row>
    <row r="33" spans="1:9" ht="12.75">
      <c r="A33" s="144"/>
      <c r="B33" s="144"/>
      <c r="C33" s="20"/>
      <c r="D33" s="20"/>
      <c r="E33" s="20"/>
      <c r="F33" s="20"/>
      <c r="G33" s="12"/>
      <c r="H33" s="20"/>
      <c r="I33" s="83"/>
    </row>
    <row r="34" spans="1:9" ht="12.75">
      <c r="A34" s="144">
        <v>2</v>
      </c>
      <c r="B34" s="144">
        <v>2</v>
      </c>
      <c r="C34" s="20" t="str">
        <f>D10</f>
        <v>Smålstenar</v>
      </c>
      <c r="D34" s="20"/>
      <c r="E34" s="20" t="str">
        <f>D11</f>
        <v>Värnamo</v>
      </c>
      <c r="F34" s="20"/>
      <c r="G34" s="12"/>
      <c r="H34" s="20"/>
      <c r="I34" s="82" t="s">
        <v>786</v>
      </c>
    </row>
    <row r="35" spans="1:9" ht="12.75">
      <c r="A35" s="144"/>
      <c r="B35" s="144"/>
      <c r="C35" s="20"/>
      <c r="D35" s="20"/>
      <c r="E35" s="20"/>
      <c r="F35" s="20"/>
      <c r="G35" s="12"/>
      <c r="H35" s="20"/>
      <c r="I35" s="83"/>
    </row>
    <row r="36" spans="1:9" ht="12.75">
      <c r="A36" s="144">
        <v>3</v>
      </c>
      <c r="B36" s="144">
        <v>1</v>
      </c>
      <c r="C36" s="20" t="str">
        <f>D11</f>
        <v>Värnamo</v>
      </c>
      <c r="D36" s="20"/>
      <c r="E36" s="20" t="str">
        <f>D7</f>
        <v>GVK 96-1</v>
      </c>
      <c r="F36" s="20"/>
      <c r="G36" s="12"/>
      <c r="H36" s="20"/>
      <c r="I36" s="82" t="s">
        <v>875</v>
      </c>
    </row>
    <row r="37" spans="1:9" ht="12.75">
      <c r="A37" s="144"/>
      <c r="B37" s="144"/>
      <c r="C37" s="20"/>
      <c r="D37" s="20"/>
      <c r="E37" s="20"/>
      <c r="F37" s="20"/>
      <c r="G37" s="12"/>
      <c r="H37" s="20"/>
      <c r="I37" s="83"/>
    </row>
    <row r="38" spans="1:9" ht="12.75">
      <c r="A38" s="144">
        <v>4</v>
      </c>
      <c r="B38" s="144">
        <v>1</v>
      </c>
      <c r="C38" s="20" t="str">
        <f>D14</f>
        <v>Veddige Gul</v>
      </c>
      <c r="D38" s="20"/>
      <c r="E38" s="20" t="str">
        <f>D10</f>
        <v>Smålstenar</v>
      </c>
      <c r="F38" s="20"/>
      <c r="G38" s="12"/>
      <c r="H38" s="20"/>
      <c r="I38" s="82" t="s">
        <v>875</v>
      </c>
    </row>
    <row r="39" spans="1:9" ht="12.75">
      <c r="A39" s="144"/>
      <c r="B39" s="144"/>
      <c r="C39" s="20"/>
      <c r="D39" s="20"/>
      <c r="E39" s="20"/>
      <c r="F39" s="20"/>
      <c r="G39" s="12"/>
      <c r="H39" s="20"/>
      <c r="I39" s="83"/>
    </row>
    <row r="40" spans="1:9" ht="12.75">
      <c r="A40" s="144">
        <v>5</v>
      </c>
      <c r="B40" s="144">
        <v>1</v>
      </c>
      <c r="C40" s="20" t="str">
        <f>D11</f>
        <v>Värnamo</v>
      </c>
      <c r="D40" s="20"/>
      <c r="E40" s="20" t="str">
        <f>D14</f>
        <v>Veddige Gul</v>
      </c>
      <c r="F40" s="20"/>
      <c r="G40" s="12"/>
      <c r="H40" s="20"/>
      <c r="I40" s="82" t="s">
        <v>876</v>
      </c>
    </row>
    <row r="41" spans="1:9" ht="12.75">
      <c r="A41" s="144"/>
      <c r="B41" s="144"/>
      <c r="C41" s="20"/>
      <c r="D41" s="20"/>
      <c r="E41" s="20"/>
      <c r="F41" s="20"/>
      <c r="G41" s="12"/>
      <c r="H41" s="20"/>
      <c r="I41" s="83"/>
    </row>
    <row r="42" spans="1:9" ht="12.75">
      <c r="A42" s="144">
        <v>6</v>
      </c>
      <c r="B42" s="144">
        <v>1</v>
      </c>
      <c r="C42" s="20" t="str">
        <f>D7</f>
        <v>GVK 96-1</v>
      </c>
      <c r="D42" s="20"/>
      <c r="E42" s="20" t="str">
        <f>D10</f>
        <v>Smålstenar</v>
      </c>
      <c r="F42" s="20"/>
      <c r="G42" s="12"/>
      <c r="H42" s="20"/>
      <c r="I42" s="82" t="s">
        <v>786</v>
      </c>
    </row>
    <row r="43" spans="3:9" ht="12.75">
      <c r="C43" s="36"/>
      <c r="D43" s="36"/>
      <c r="E43" s="36"/>
      <c r="I43" s="22"/>
    </row>
    <row r="44" ht="12">
      <c r="I44" s="22"/>
    </row>
    <row r="45" spans="2:9" ht="16.5">
      <c r="B45" s="115" t="s">
        <v>813</v>
      </c>
      <c r="C45" s="3"/>
      <c r="I45" s="22"/>
    </row>
    <row r="46" ht="12">
      <c r="I46" s="22"/>
    </row>
    <row r="47" spans="1:11" ht="15">
      <c r="A47" s="116" t="s">
        <v>815</v>
      </c>
      <c r="B47" s="116" t="s">
        <v>825</v>
      </c>
      <c r="C47" s="9" t="s">
        <v>775</v>
      </c>
      <c r="D47" s="13"/>
      <c r="E47" s="9" t="s">
        <v>776</v>
      </c>
      <c r="F47" s="13"/>
      <c r="G47" s="9"/>
      <c r="H47" s="13"/>
      <c r="I47" s="117" t="s">
        <v>819</v>
      </c>
      <c r="J47" s="20"/>
      <c r="K47" s="20"/>
    </row>
    <row r="48" ht="12">
      <c r="I48" s="22"/>
    </row>
    <row r="49" spans="1:9" ht="12.75">
      <c r="A49" s="144">
        <v>1</v>
      </c>
      <c r="B49" s="7">
        <v>3</v>
      </c>
      <c r="C49" s="20" t="str">
        <f>D8</f>
        <v>Veddige Blå</v>
      </c>
      <c r="D49" s="20"/>
      <c r="E49" s="20" t="str">
        <f>D13</f>
        <v>Falkenberg</v>
      </c>
      <c r="F49" s="20"/>
      <c r="G49" s="12"/>
      <c r="I49" s="82" t="s">
        <v>876</v>
      </c>
    </row>
    <row r="50" spans="1:9" ht="12.75">
      <c r="A50" s="144"/>
      <c r="B50" s="7"/>
      <c r="C50" s="20"/>
      <c r="D50" s="20"/>
      <c r="E50" s="20"/>
      <c r="F50" s="20"/>
      <c r="G50" s="12"/>
      <c r="I50" s="83"/>
    </row>
    <row r="51" spans="1:9" ht="12.75">
      <c r="A51" s="144">
        <v>2</v>
      </c>
      <c r="B51" s="7">
        <v>4</v>
      </c>
      <c r="C51" s="20" t="str">
        <f>D9</f>
        <v>GVK 97-1</v>
      </c>
      <c r="D51" s="20"/>
      <c r="E51" s="20" t="str">
        <f>D12</f>
        <v>GVK 97-2</v>
      </c>
      <c r="F51" s="20"/>
      <c r="G51" s="12"/>
      <c r="I51" s="82" t="s">
        <v>876</v>
      </c>
    </row>
    <row r="52" spans="1:9" ht="12.75">
      <c r="A52" s="144"/>
      <c r="B52" s="7"/>
      <c r="C52" s="20"/>
      <c r="D52" s="20"/>
      <c r="E52" s="20"/>
      <c r="F52" s="20"/>
      <c r="G52" s="12"/>
      <c r="I52" s="83"/>
    </row>
    <row r="53" spans="1:9" ht="12.75">
      <c r="A53" s="144">
        <v>3</v>
      </c>
      <c r="B53" s="7">
        <v>2</v>
      </c>
      <c r="C53" s="20" t="str">
        <f>D12</f>
        <v>GVK 97-2</v>
      </c>
      <c r="D53" s="20"/>
      <c r="E53" s="20" t="str">
        <f>D8</f>
        <v>Veddige Blå</v>
      </c>
      <c r="F53" s="20"/>
      <c r="G53" s="12"/>
      <c r="I53" s="82" t="s">
        <v>875</v>
      </c>
    </row>
    <row r="54" spans="1:9" ht="12.75">
      <c r="A54" s="144"/>
      <c r="B54" s="7"/>
      <c r="C54" s="20"/>
      <c r="D54" s="20"/>
      <c r="E54" s="20"/>
      <c r="F54" s="20"/>
      <c r="G54" s="12"/>
      <c r="I54" s="83"/>
    </row>
    <row r="55" spans="1:9" ht="12.75">
      <c r="A55" s="144">
        <v>4</v>
      </c>
      <c r="B55" s="7">
        <v>2</v>
      </c>
      <c r="C55" s="20" t="str">
        <f>D13</f>
        <v>Falkenberg</v>
      </c>
      <c r="D55" s="20"/>
      <c r="E55" s="20" t="str">
        <f>D9</f>
        <v>GVK 97-1</v>
      </c>
      <c r="F55" s="20"/>
      <c r="G55" s="12"/>
      <c r="I55" s="82" t="s">
        <v>786</v>
      </c>
    </row>
    <row r="56" spans="1:9" ht="12.75">
      <c r="A56" s="144"/>
      <c r="B56" s="7"/>
      <c r="C56" s="20"/>
      <c r="D56" s="20"/>
      <c r="E56" s="20"/>
      <c r="F56" s="20"/>
      <c r="G56" s="12"/>
      <c r="I56" s="83"/>
    </row>
    <row r="57" spans="1:9" ht="12.75">
      <c r="A57" s="144">
        <v>5</v>
      </c>
      <c r="B57" s="7">
        <v>2</v>
      </c>
      <c r="C57" s="20" t="str">
        <f>D12</f>
        <v>GVK 97-2</v>
      </c>
      <c r="D57" s="20"/>
      <c r="E57" s="20" t="str">
        <f>D13</f>
        <v>Falkenberg</v>
      </c>
      <c r="F57" s="20"/>
      <c r="G57" s="12"/>
      <c r="I57" s="82" t="s">
        <v>875</v>
      </c>
    </row>
    <row r="58" spans="1:9" ht="12.75">
      <c r="A58" s="144"/>
      <c r="B58" s="7"/>
      <c r="C58" s="20"/>
      <c r="D58" s="20"/>
      <c r="E58" s="20"/>
      <c r="F58" s="20"/>
      <c r="G58" s="12"/>
      <c r="I58" s="83"/>
    </row>
    <row r="59" spans="1:9" ht="12.75">
      <c r="A59" s="144">
        <v>6</v>
      </c>
      <c r="B59" s="7">
        <v>2</v>
      </c>
      <c r="C59" s="20" t="str">
        <f>D8</f>
        <v>Veddige Blå</v>
      </c>
      <c r="D59" s="20"/>
      <c r="E59" s="20" t="str">
        <f>D9</f>
        <v>GVK 97-1</v>
      </c>
      <c r="F59" s="20"/>
      <c r="G59" s="12"/>
      <c r="I59" s="82" t="s">
        <v>876</v>
      </c>
    </row>
    <row r="60" spans="3:9" ht="12">
      <c r="C60" s="20"/>
      <c r="D60" s="20"/>
      <c r="E60" s="20"/>
      <c r="I60" s="22"/>
    </row>
    <row r="61" ht="12">
      <c r="I61" s="22"/>
    </row>
    <row r="62" ht="12">
      <c r="I62" s="22"/>
    </row>
    <row r="63" ht="12">
      <c r="I63" s="22"/>
    </row>
    <row r="64" ht="12">
      <c r="I64" s="22"/>
    </row>
    <row r="65" spans="1:9" ht="16.5">
      <c r="A65" s="132" t="s">
        <v>823</v>
      </c>
      <c r="C65" s="24" t="s">
        <v>31</v>
      </c>
      <c r="I65" s="22"/>
    </row>
    <row r="66" ht="12">
      <c r="I66" s="22"/>
    </row>
    <row r="67" ht="12">
      <c r="I67" s="22"/>
    </row>
    <row r="68" spans="1:9" ht="15">
      <c r="A68" s="116" t="s">
        <v>815</v>
      </c>
      <c r="B68" s="116" t="s">
        <v>825</v>
      </c>
      <c r="C68" s="9" t="s">
        <v>775</v>
      </c>
      <c r="D68" s="13"/>
      <c r="E68" s="9" t="s">
        <v>776</v>
      </c>
      <c r="F68" s="13"/>
      <c r="G68" s="9"/>
      <c r="H68" s="13"/>
      <c r="I68" s="117" t="s">
        <v>819</v>
      </c>
    </row>
    <row r="69" spans="1:9" ht="15">
      <c r="A69" s="116"/>
      <c r="B69" s="116"/>
      <c r="C69" s="9"/>
      <c r="D69" s="13"/>
      <c r="E69" s="9"/>
      <c r="F69" s="13"/>
      <c r="G69" s="345"/>
      <c r="H69" s="13"/>
      <c r="I69" s="117"/>
    </row>
    <row r="70" spans="1:9" ht="12.75">
      <c r="A70" s="31" t="s">
        <v>777</v>
      </c>
      <c r="B70" s="144">
        <v>1</v>
      </c>
      <c r="C70" s="110" t="s">
        <v>579</v>
      </c>
      <c r="D70" s="110"/>
      <c r="E70" s="110" t="s">
        <v>582</v>
      </c>
      <c r="F70" s="49"/>
      <c r="G70" s="49"/>
      <c r="H70" s="13"/>
      <c r="I70" s="82" t="s">
        <v>875</v>
      </c>
    </row>
    <row r="71" spans="1:9" ht="12.75">
      <c r="A71" s="31"/>
      <c r="B71" s="144"/>
      <c r="C71" s="110"/>
      <c r="D71" s="110"/>
      <c r="E71" s="110"/>
      <c r="F71" s="346"/>
      <c r="G71" s="346"/>
      <c r="H71" s="13"/>
      <c r="I71" s="40"/>
    </row>
    <row r="72" spans="1:9" ht="12.75">
      <c r="A72" s="31"/>
      <c r="B72" s="144"/>
      <c r="C72" s="110"/>
      <c r="D72" s="110"/>
      <c r="E72" s="110"/>
      <c r="F72" s="346"/>
      <c r="G72" s="346"/>
      <c r="H72" s="13"/>
      <c r="I72" s="40"/>
    </row>
    <row r="73" spans="1:9" ht="12.75">
      <c r="A73" s="31" t="s">
        <v>778</v>
      </c>
      <c r="B73" s="144">
        <v>2</v>
      </c>
      <c r="C73" s="110" t="s">
        <v>583</v>
      </c>
      <c r="D73" s="110"/>
      <c r="E73" s="110" t="s">
        <v>28</v>
      </c>
      <c r="F73" s="346"/>
      <c r="G73" s="346"/>
      <c r="H73" s="13"/>
      <c r="I73" s="82" t="s">
        <v>878</v>
      </c>
    </row>
    <row r="74" spans="1:9" ht="12.75">
      <c r="A74" s="31"/>
      <c r="B74" s="144"/>
      <c r="C74" s="110"/>
      <c r="D74" s="110"/>
      <c r="E74" s="110"/>
      <c r="F74" s="346"/>
      <c r="G74" s="346"/>
      <c r="H74" s="13"/>
      <c r="I74" s="40"/>
    </row>
    <row r="75" spans="1:9" ht="12.75">
      <c r="A75" s="31"/>
      <c r="B75" s="144"/>
      <c r="C75" s="110"/>
      <c r="D75" s="110"/>
      <c r="E75" s="110"/>
      <c r="F75" s="49"/>
      <c r="G75" s="49"/>
      <c r="H75" s="20"/>
      <c r="I75" s="40"/>
    </row>
    <row r="76" spans="1:9" ht="12.75">
      <c r="A76" s="31" t="s">
        <v>32</v>
      </c>
      <c r="B76" s="144">
        <v>1</v>
      </c>
      <c r="C76" s="110" t="s">
        <v>580</v>
      </c>
      <c r="D76" s="110"/>
      <c r="E76" s="110" t="s">
        <v>586</v>
      </c>
      <c r="F76" s="346"/>
      <c r="G76" s="346"/>
      <c r="I76" s="82" t="s">
        <v>878</v>
      </c>
    </row>
    <row r="77" spans="1:9" ht="12.75">
      <c r="A77" s="31"/>
      <c r="B77" s="144"/>
      <c r="C77" s="110"/>
      <c r="D77" s="110"/>
      <c r="E77" s="110"/>
      <c r="F77" s="346"/>
      <c r="G77" s="346"/>
      <c r="H77" s="12"/>
      <c r="I77" s="83"/>
    </row>
    <row r="78" spans="1:9" ht="12.75">
      <c r="A78" s="31"/>
      <c r="B78" s="144"/>
      <c r="C78" s="110"/>
      <c r="D78" s="110"/>
      <c r="E78" s="110"/>
      <c r="F78" s="346"/>
      <c r="G78" s="346"/>
      <c r="H78" s="12"/>
      <c r="I78" s="83"/>
    </row>
    <row r="79" spans="1:9" ht="12.75">
      <c r="A79" s="31" t="s">
        <v>252</v>
      </c>
      <c r="B79" s="144">
        <v>2</v>
      </c>
      <c r="C79" s="110" t="s">
        <v>729</v>
      </c>
      <c r="D79" s="110"/>
      <c r="E79" s="110" t="s">
        <v>762</v>
      </c>
      <c r="F79" s="346"/>
      <c r="G79" s="346"/>
      <c r="H79" s="12"/>
      <c r="I79" s="82" t="s">
        <v>875</v>
      </c>
    </row>
    <row r="80" spans="1:9" ht="12.75">
      <c r="A80" s="31"/>
      <c r="B80" s="144"/>
      <c r="C80" s="110"/>
      <c r="D80" s="110"/>
      <c r="E80" s="110"/>
      <c r="F80" s="346"/>
      <c r="G80" s="346"/>
      <c r="H80" s="12"/>
      <c r="I80" s="83"/>
    </row>
    <row r="81" spans="1:9" ht="12.75">
      <c r="A81" s="31"/>
      <c r="B81" s="144"/>
      <c r="C81" s="110"/>
      <c r="D81" s="110"/>
      <c r="E81" s="110"/>
      <c r="F81" s="346"/>
      <c r="G81" s="346"/>
      <c r="H81" s="12"/>
      <c r="I81" s="83"/>
    </row>
    <row r="82" spans="1:9" ht="12.75">
      <c r="A82" s="31" t="s">
        <v>780</v>
      </c>
      <c r="B82" s="144">
        <v>1</v>
      </c>
      <c r="C82" s="110" t="s">
        <v>579</v>
      </c>
      <c r="D82" s="110"/>
      <c r="E82" s="110" t="s">
        <v>28</v>
      </c>
      <c r="F82" s="346"/>
      <c r="G82" s="346"/>
      <c r="H82" s="12"/>
      <c r="I82" s="82" t="s">
        <v>875</v>
      </c>
    </row>
    <row r="83" spans="1:9" ht="12.75">
      <c r="A83" s="31"/>
      <c r="B83" s="144"/>
      <c r="C83" s="110"/>
      <c r="D83" s="110"/>
      <c r="E83" s="110"/>
      <c r="F83" s="346"/>
      <c r="G83" s="346"/>
      <c r="H83" s="12"/>
      <c r="I83" s="83"/>
    </row>
    <row r="84" spans="1:9" ht="12.75">
      <c r="A84" s="31"/>
      <c r="B84" s="144"/>
      <c r="C84" s="110"/>
      <c r="D84" s="110"/>
      <c r="E84" s="110"/>
      <c r="F84" s="346"/>
      <c r="G84" s="346"/>
      <c r="H84" s="12"/>
      <c r="I84" s="83"/>
    </row>
    <row r="85" spans="1:9" ht="12.75">
      <c r="A85" s="31" t="s">
        <v>612</v>
      </c>
      <c r="B85" s="144">
        <v>2</v>
      </c>
      <c r="C85" s="110" t="s">
        <v>582</v>
      </c>
      <c r="D85" s="110"/>
      <c r="E85" s="110" t="s">
        <v>583</v>
      </c>
      <c r="F85" s="346"/>
      <c r="G85" s="346"/>
      <c r="H85" s="12"/>
      <c r="I85" s="82" t="s">
        <v>875</v>
      </c>
    </row>
    <row r="86" spans="3:6" ht="12">
      <c r="C86" s="49"/>
      <c r="D86" s="49"/>
      <c r="E86" s="49"/>
      <c r="F86" s="49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37" sqref="F37"/>
    </sheetView>
  </sheetViews>
  <sheetFormatPr defaultColWidth="8.8515625" defaultRowHeight="12.75"/>
  <sheetData>
    <row r="1" spans="1:9" ht="18">
      <c r="A1" s="33" t="s">
        <v>37</v>
      </c>
      <c r="I1" s="22"/>
    </row>
    <row r="2" spans="1:9" ht="18">
      <c r="A2" s="33"/>
      <c r="I2" s="22"/>
    </row>
    <row r="3" ht="12">
      <c r="I3" s="22"/>
    </row>
    <row r="4" spans="1:9" ht="12.75">
      <c r="A4" s="36" t="s">
        <v>38</v>
      </c>
      <c r="B4" s="36"/>
      <c r="C4" s="36"/>
      <c r="D4" s="36"/>
      <c r="E4" s="36"/>
      <c r="F4" s="36"/>
      <c r="G4" s="36"/>
      <c r="H4" s="36"/>
      <c r="I4" s="22"/>
    </row>
    <row r="5" spans="1:9" ht="12.75">
      <c r="A5" s="36"/>
      <c r="B5" s="36"/>
      <c r="C5" s="36"/>
      <c r="D5" s="36"/>
      <c r="E5" s="36"/>
      <c r="F5" s="36"/>
      <c r="G5" s="36"/>
      <c r="H5" s="36"/>
      <c r="I5" s="22"/>
    </row>
    <row r="6" spans="1:9" ht="12.75">
      <c r="A6" s="36" t="s">
        <v>39</v>
      </c>
      <c r="B6" s="36"/>
      <c r="C6" s="36"/>
      <c r="D6" s="36"/>
      <c r="E6" s="36"/>
      <c r="F6" s="36"/>
      <c r="G6" s="36"/>
      <c r="H6" s="36"/>
      <c r="I6" s="22"/>
    </row>
    <row r="7" ht="12">
      <c r="I7" s="22"/>
    </row>
    <row r="8" ht="12">
      <c r="I8" s="22"/>
    </row>
    <row r="9" ht="12">
      <c r="I9" s="22"/>
    </row>
    <row r="10" spans="1:9" ht="12.75">
      <c r="A10" s="347" t="s">
        <v>36</v>
      </c>
      <c r="B10" s="347"/>
      <c r="C10" s="347"/>
      <c r="D10" s="347"/>
      <c r="E10" s="347"/>
      <c r="F10" s="24"/>
      <c r="G10" s="24"/>
      <c r="H10" s="24"/>
      <c r="I10" s="22"/>
    </row>
    <row r="11" ht="12">
      <c r="I11" s="22"/>
    </row>
    <row r="12" spans="1:9" ht="15">
      <c r="A12" s="116" t="s">
        <v>815</v>
      </c>
      <c r="B12" s="116" t="s">
        <v>825</v>
      </c>
      <c r="C12" s="9" t="s">
        <v>775</v>
      </c>
      <c r="D12" s="13"/>
      <c r="E12" s="9" t="s">
        <v>776</v>
      </c>
      <c r="F12" s="13"/>
      <c r="G12" s="9"/>
      <c r="H12" s="13"/>
      <c r="I12" s="117" t="s">
        <v>819</v>
      </c>
    </row>
    <row r="13" spans="1:9" ht="12.75">
      <c r="A13" s="76">
        <v>1</v>
      </c>
      <c r="B13" s="76">
        <v>4</v>
      </c>
      <c r="C13" s="20" t="s">
        <v>523</v>
      </c>
      <c r="E13" s="20" t="s">
        <v>518</v>
      </c>
      <c r="G13" s="20"/>
      <c r="I13" s="82" t="s">
        <v>875</v>
      </c>
    </row>
    <row r="14" spans="1:9" ht="12.75">
      <c r="A14" s="76" t="s">
        <v>829</v>
      </c>
      <c r="B14" s="76"/>
      <c r="I14" s="83"/>
    </row>
    <row r="15" spans="1:9" ht="12.75">
      <c r="A15" s="76">
        <v>2</v>
      </c>
      <c r="B15" s="76">
        <v>4</v>
      </c>
      <c r="C15" s="20" t="s">
        <v>517</v>
      </c>
      <c r="E15" s="20" t="s">
        <v>523</v>
      </c>
      <c r="G15" s="20"/>
      <c r="I15" s="82" t="s">
        <v>876</v>
      </c>
    </row>
    <row r="16" spans="1:9" ht="12.75">
      <c r="A16" s="76"/>
      <c r="B16" s="76"/>
      <c r="I16" s="83"/>
    </row>
    <row r="17" spans="1:9" ht="12.75">
      <c r="A17" s="76">
        <v>3</v>
      </c>
      <c r="B17" s="76">
        <v>4</v>
      </c>
      <c r="C17" s="20" t="s">
        <v>518</v>
      </c>
      <c r="E17" s="20" t="s">
        <v>517</v>
      </c>
      <c r="G17" s="20"/>
      <c r="I17" s="82" t="s">
        <v>877</v>
      </c>
    </row>
    <row r="18" spans="1:9" ht="12.75">
      <c r="A18" s="76"/>
      <c r="B18" s="76"/>
      <c r="I18" s="83"/>
    </row>
    <row r="19" spans="1:9" ht="12.75">
      <c r="A19" s="76">
        <v>4</v>
      </c>
      <c r="B19" s="76">
        <v>4</v>
      </c>
      <c r="C19" s="20" t="s">
        <v>523</v>
      </c>
      <c r="E19" s="20" t="s">
        <v>518</v>
      </c>
      <c r="G19" s="20"/>
      <c r="I19" s="82" t="s">
        <v>875</v>
      </c>
    </row>
    <row r="20" spans="1:9" ht="12.75">
      <c r="A20" s="76"/>
      <c r="B20" s="76"/>
      <c r="I20" s="83"/>
    </row>
    <row r="21" spans="1:9" ht="12.75">
      <c r="A21" s="76">
        <v>5</v>
      </c>
      <c r="B21" s="76">
        <v>4</v>
      </c>
      <c r="C21" s="20" t="s">
        <v>517</v>
      </c>
      <c r="E21" s="20" t="s">
        <v>523</v>
      </c>
      <c r="G21" s="20"/>
      <c r="I21" s="82" t="s">
        <v>878</v>
      </c>
    </row>
    <row r="22" spans="1:9" ht="12.75">
      <c r="A22" s="76"/>
      <c r="B22" s="76"/>
      <c r="I22" s="83"/>
    </row>
    <row r="23" spans="1:9" ht="12.75">
      <c r="A23" s="76">
        <v>6</v>
      </c>
      <c r="B23" s="76">
        <v>4</v>
      </c>
      <c r="C23" s="20" t="s">
        <v>518</v>
      </c>
      <c r="E23" s="20" t="s">
        <v>517</v>
      </c>
      <c r="G23" s="20"/>
      <c r="I23" s="82" t="s">
        <v>875</v>
      </c>
    </row>
    <row r="24" spans="1:9" ht="12.75">
      <c r="A24" s="76"/>
      <c r="B24" s="76"/>
      <c r="C24" s="20"/>
      <c r="E24" s="20"/>
      <c r="G24" s="20"/>
      <c r="I24" s="84"/>
    </row>
    <row r="26" spans="1:4" s="24" customFormat="1" ht="19.5" customHeight="1">
      <c r="A26" s="24" t="s">
        <v>40</v>
      </c>
      <c r="D26" s="24" t="s">
        <v>757</v>
      </c>
    </row>
    <row r="27" spans="1:4" ht="19.5" customHeight="1">
      <c r="A27" s="7">
        <v>1</v>
      </c>
      <c r="B27" s="20" t="s">
        <v>518</v>
      </c>
      <c r="D27" s="25">
        <v>4</v>
      </c>
    </row>
    <row r="28" spans="1:4" ht="19.5" customHeight="1">
      <c r="A28" s="7">
        <v>2</v>
      </c>
      <c r="B28" s="20" t="s">
        <v>523</v>
      </c>
      <c r="D28" s="25">
        <v>2</v>
      </c>
    </row>
    <row r="30" spans="1:5" ht="19.5" customHeight="1">
      <c r="A30" s="24" t="s">
        <v>41</v>
      </c>
      <c r="B30" s="24"/>
      <c r="C30" s="24"/>
      <c r="D30" s="24" t="s">
        <v>757</v>
      </c>
      <c r="E30" s="24"/>
    </row>
    <row r="31" spans="1:4" ht="19.5" customHeight="1">
      <c r="A31">
        <v>1</v>
      </c>
      <c r="B31" s="20" t="s">
        <v>517</v>
      </c>
      <c r="D31" s="2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15" sqref="K15"/>
    </sheetView>
  </sheetViews>
  <sheetFormatPr defaultColWidth="8.8515625" defaultRowHeight="12.75"/>
  <cols>
    <col min="7" max="7" width="4.421875" style="0" customWidth="1"/>
    <col min="8" max="8" width="7.00390625" style="0" customWidth="1"/>
    <col min="9" max="9" width="6.8515625" style="0" customWidth="1"/>
  </cols>
  <sheetData>
    <row r="1" spans="1:10" ht="18">
      <c r="A1" s="33" t="s">
        <v>34</v>
      </c>
      <c r="B1" s="34"/>
      <c r="C1" s="34"/>
      <c r="D1" s="34"/>
      <c r="E1" s="34"/>
      <c r="F1" s="34"/>
      <c r="G1" s="34"/>
      <c r="H1" s="34"/>
      <c r="I1" s="35"/>
      <c r="J1" s="34"/>
    </row>
    <row r="2" ht="12">
      <c r="I2" s="22"/>
    </row>
    <row r="3" ht="12">
      <c r="I3" s="22"/>
    </row>
    <row r="4" ht="12">
      <c r="I4" s="22"/>
    </row>
    <row r="5" spans="3:9" ht="16.5">
      <c r="C5" s="1"/>
      <c r="D5" s="8" t="s">
        <v>829</v>
      </c>
      <c r="F5" s="1"/>
      <c r="I5" s="22"/>
    </row>
    <row r="6" spans="3:10" ht="16.5">
      <c r="C6" s="1"/>
      <c r="F6" s="1"/>
      <c r="G6" s="3" t="s">
        <v>821</v>
      </c>
      <c r="I6" s="22"/>
      <c r="J6" s="3" t="s">
        <v>757</v>
      </c>
    </row>
    <row r="7" spans="3:9" ht="16.5">
      <c r="C7" s="2"/>
      <c r="D7" s="36" t="s">
        <v>665</v>
      </c>
      <c r="E7" s="36"/>
      <c r="F7" s="2"/>
      <c r="I7" s="22"/>
    </row>
    <row r="8" spans="3:10" ht="16.5">
      <c r="C8" s="2"/>
      <c r="D8" s="36" t="s">
        <v>33</v>
      </c>
      <c r="E8" s="36"/>
      <c r="F8" s="2"/>
      <c r="G8" s="25">
        <v>1</v>
      </c>
      <c r="H8" s="36" t="s">
        <v>665</v>
      </c>
      <c r="I8" s="22"/>
      <c r="J8" s="25">
        <v>6</v>
      </c>
    </row>
    <row r="9" spans="3:10" ht="16.5">
      <c r="C9" s="2"/>
      <c r="D9" s="36" t="s">
        <v>514</v>
      </c>
      <c r="E9" s="36"/>
      <c r="F9" s="2"/>
      <c r="G9" s="25">
        <v>2</v>
      </c>
      <c r="H9" s="36" t="s">
        <v>33</v>
      </c>
      <c r="I9" s="22"/>
      <c r="J9" s="25">
        <v>4</v>
      </c>
    </row>
    <row r="10" spans="2:10" ht="16.5">
      <c r="B10" s="2"/>
      <c r="C10" s="2"/>
      <c r="D10" s="36" t="s">
        <v>515</v>
      </c>
      <c r="E10" s="36"/>
      <c r="G10" s="25">
        <v>3</v>
      </c>
      <c r="H10" s="36" t="s">
        <v>515</v>
      </c>
      <c r="I10" s="22"/>
      <c r="J10" s="25">
        <v>3</v>
      </c>
    </row>
    <row r="11" spans="2:10" ht="16.5">
      <c r="B11" s="2"/>
      <c r="C11" s="2"/>
      <c r="D11" s="2"/>
      <c r="G11" s="25">
        <v>4</v>
      </c>
      <c r="H11" s="36" t="s">
        <v>514</v>
      </c>
      <c r="I11" s="22"/>
      <c r="J11" s="25">
        <v>2</v>
      </c>
    </row>
    <row r="12" spans="2:4" ht="16.5">
      <c r="B12" s="2"/>
      <c r="C12" s="2"/>
      <c r="D12" s="2"/>
    </row>
    <row r="13" spans="2:10" ht="16.5">
      <c r="B13" s="2"/>
      <c r="C13" s="2"/>
      <c r="D13" s="2"/>
      <c r="G13" s="25"/>
      <c r="H13" s="36"/>
      <c r="I13" s="22"/>
      <c r="J13" s="25"/>
    </row>
    <row r="14" spans="2:6" ht="21">
      <c r="B14" s="2"/>
      <c r="D14" s="172"/>
      <c r="F14" s="2"/>
    </row>
    <row r="15" ht="12">
      <c r="I15" s="22"/>
    </row>
    <row r="16" ht="12">
      <c r="I16" s="22"/>
    </row>
    <row r="17" spans="1:9" ht="15.75">
      <c r="A17" s="150" t="s">
        <v>829</v>
      </c>
      <c r="C17" s="3" t="s">
        <v>478</v>
      </c>
      <c r="I17" s="22"/>
    </row>
    <row r="18" ht="12">
      <c r="I18" s="22"/>
    </row>
    <row r="19" spans="3:9" ht="12.75">
      <c r="C19" s="291" t="str">
        <f>D7</f>
        <v>Värnamo F19</v>
      </c>
      <c r="D19" s="36"/>
      <c r="I19" s="22"/>
    </row>
    <row r="20" spans="3:9" ht="12.75">
      <c r="C20" s="36" t="str">
        <f>D8</f>
        <v>Gislaved F19</v>
      </c>
      <c r="D20" s="36"/>
      <c r="I20" s="22"/>
    </row>
    <row r="21" spans="3:9" ht="12.75">
      <c r="C21" s="36" t="str">
        <f>D9</f>
        <v>Hestra F19</v>
      </c>
      <c r="D21" s="36"/>
      <c r="I21" s="22"/>
    </row>
    <row r="22" spans="3:9" ht="12.75">
      <c r="C22" s="36" t="str">
        <f>D10</f>
        <v>Ljungby F19</v>
      </c>
      <c r="D22" s="36"/>
      <c r="I22" s="22"/>
    </row>
    <row r="23" spans="3:9" ht="12.75">
      <c r="C23" s="36"/>
      <c r="D23" s="39"/>
      <c r="I23" s="22"/>
    </row>
    <row r="24" spans="1:9" ht="16.5">
      <c r="A24" s="8"/>
      <c r="I24" s="22"/>
    </row>
    <row r="25" spans="1:9" ht="16.5">
      <c r="A25" s="132" t="s">
        <v>35</v>
      </c>
      <c r="D25" s="20" t="s">
        <v>36</v>
      </c>
      <c r="I25" s="22"/>
    </row>
    <row r="26" ht="12">
      <c r="I26" s="22"/>
    </row>
    <row r="27" spans="1:10" ht="15">
      <c r="A27" s="116" t="s">
        <v>815</v>
      </c>
      <c r="B27" s="116" t="s">
        <v>825</v>
      </c>
      <c r="C27" s="9" t="s">
        <v>775</v>
      </c>
      <c r="D27" s="13"/>
      <c r="E27" s="9" t="s">
        <v>776</v>
      </c>
      <c r="F27" s="13"/>
      <c r="G27" s="9"/>
      <c r="H27" s="13"/>
      <c r="I27" s="117" t="s">
        <v>819</v>
      </c>
      <c r="J27" s="13"/>
    </row>
    <row r="28" spans="1:9" ht="12">
      <c r="A28" s="20"/>
      <c r="B28" s="144"/>
      <c r="C28" s="20"/>
      <c r="D28" s="20"/>
      <c r="E28" s="20"/>
      <c r="F28" s="20"/>
      <c r="G28" s="20"/>
      <c r="H28" s="20"/>
      <c r="I28" s="143"/>
    </row>
    <row r="29" spans="1:9" ht="12.75">
      <c r="A29" s="144">
        <v>1</v>
      </c>
      <c r="B29" s="76">
        <v>3</v>
      </c>
      <c r="C29" s="20" t="str">
        <f>D7</f>
        <v>Värnamo F19</v>
      </c>
      <c r="D29" s="20"/>
      <c r="E29" s="20" t="str">
        <f>D10</f>
        <v>Ljungby F19</v>
      </c>
      <c r="F29" s="20"/>
      <c r="G29" s="314"/>
      <c r="H29" s="20"/>
      <c r="I29" s="82" t="s">
        <v>876</v>
      </c>
    </row>
    <row r="30" spans="1:9" ht="12.75">
      <c r="A30" s="144"/>
      <c r="B30" s="76"/>
      <c r="C30" s="20"/>
      <c r="D30" s="20"/>
      <c r="E30" s="20"/>
      <c r="F30" s="20"/>
      <c r="G30" s="314"/>
      <c r="H30" s="20"/>
      <c r="I30" s="83"/>
    </row>
    <row r="31" spans="1:9" ht="12.75">
      <c r="A31" s="144">
        <v>2</v>
      </c>
      <c r="B31" s="76">
        <v>3</v>
      </c>
      <c r="C31" s="20" t="str">
        <f>D8</f>
        <v>Gislaved F19</v>
      </c>
      <c r="D31" s="20"/>
      <c r="E31" s="20" t="str">
        <f>D9</f>
        <v>Hestra F19</v>
      </c>
      <c r="F31" s="20"/>
      <c r="G31" s="314"/>
      <c r="H31" s="20"/>
      <c r="I31" s="82" t="s">
        <v>878</v>
      </c>
    </row>
    <row r="32" spans="1:9" ht="12.75">
      <c r="A32" s="144"/>
      <c r="B32" s="76"/>
      <c r="C32" s="20"/>
      <c r="D32" s="20"/>
      <c r="E32" s="20"/>
      <c r="F32" s="20"/>
      <c r="G32" s="314"/>
      <c r="H32" s="20"/>
      <c r="I32" s="83"/>
    </row>
    <row r="33" spans="1:9" ht="12.75">
      <c r="A33" s="144">
        <v>3</v>
      </c>
      <c r="B33" s="76">
        <v>3</v>
      </c>
      <c r="C33" s="20" t="str">
        <f>D9</f>
        <v>Hestra F19</v>
      </c>
      <c r="D33" s="20"/>
      <c r="E33" s="20" t="str">
        <f>D7</f>
        <v>Värnamo F19</v>
      </c>
      <c r="F33" s="20"/>
      <c r="G33" s="314"/>
      <c r="H33" s="20"/>
      <c r="I33" s="82" t="s">
        <v>875</v>
      </c>
    </row>
    <row r="34" spans="1:9" ht="12.75">
      <c r="A34" s="144"/>
      <c r="B34" s="76"/>
      <c r="C34" s="20"/>
      <c r="D34" s="20"/>
      <c r="E34" s="20"/>
      <c r="F34" s="20"/>
      <c r="G34" s="314"/>
      <c r="H34" s="20"/>
      <c r="I34" s="83"/>
    </row>
    <row r="35" spans="1:9" ht="12.75">
      <c r="A35" s="144">
        <v>4</v>
      </c>
      <c r="B35" s="76">
        <v>3</v>
      </c>
      <c r="C35" s="20" t="str">
        <f>D10</f>
        <v>Ljungby F19</v>
      </c>
      <c r="D35" s="20"/>
      <c r="E35" s="20" t="str">
        <f>D8</f>
        <v>Gislaved F19</v>
      </c>
      <c r="F35" s="20"/>
      <c r="G35" s="314"/>
      <c r="H35" s="20"/>
      <c r="I35" s="82" t="s">
        <v>875</v>
      </c>
    </row>
    <row r="36" spans="1:9" ht="12.75">
      <c r="A36" s="144"/>
      <c r="B36" s="76"/>
      <c r="C36" s="20"/>
      <c r="D36" s="20"/>
      <c r="E36" s="20"/>
      <c r="F36" s="20"/>
      <c r="G36" s="314"/>
      <c r="H36" s="20"/>
      <c r="I36" s="83"/>
    </row>
    <row r="37" spans="1:9" ht="12.75">
      <c r="A37" s="144">
        <v>5</v>
      </c>
      <c r="B37" s="76">
        <v>3</v>
      </c>
      <c r="C37" s="20" t="str">
        <f>D9</f>
        <v>Hestra F19</v>
      </c>
      <c r="D37" s="20"/>
      <c r="E37" s="20" t="str">
        <f>D10</f>
        <v>Ljungby F19</v>
      </c>
      <c r="F37" s="20"/>
      <c r="G37" s="314"/>
      <c r="H37" s="20"/>
      <c r="I37" s="82" t="s">
        <v>877</v>
      </c>
    </row>
    <row r="38" spans="1:9" ht="12.75">
      <c r="A38" s="144"/>
      <c r="B38" s="76"/>
      <c r="C38" s="20"/>
      <c r="D38" s="20"/>
      <c r="E38" s="20"/>
      <c r="F38" s="20"/>
      <c r="G38" s="314"/>
      <c r="H38" s="20"/>
      <c r="I38" s="83"/>
    </row>
    <row r="39" spans="1:9" ht="12.75">
      <c r="A39" s="144">
        <v>6</v>
      </c>
      <c r="B39" s="76">
        <v>3</v>
      </c>
      <c r="C39" s="20" t="str">
        <f>D7</f>
        <v>Värnamo F19</v>
      </c>
      <c r="D39" s="20"/>
      <c r="E39" s="20" t="str">
        <f>D8</f>
        <v>Gislaved F19</v>
      </c>
      <c r="F39" s="20"/>
      <c r="G39" s="314"/>
      <c r="H39" s="20"/>
      <c r="I39" s="82" t="s">
        <v>878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6">
      <selection activeCell="J51" sqref="J51"/>
    </sheetView>
  </sheetViews>
  <sheetFormatPr defaultColWidth="8.8515625" defaultRowHeight="12.75"/>
  <cols>
    <col min="1" max="1" width="11.7109375" style="36" customWidth="1"/>
    <col min="2" max="2" width="9.00390625" style="36" customWidth="1"/>
    <col min="3" max="3" width="14.421875" style="36" customWidth="1"/>
    <col min="4" max="4" width="2.00390625" style="36" customWidth="1"/>
    <col min="5" max="5" width="15.421875" style="36" customWidth="1"/>
    <col min="6" max="6" width="8.7109375" style="36" customWidth="1"/>
    <col min="7" max="7" width="9.140625" style="36" customWidth="1"/>
    <col min="8" max="8" width="10.140625" style="36" customWidth="1"/>
    <col min="9" max="16384" width="8.8515625" style="36" customWidth="1"/>
  </cols>
  <sheetData>
    <row r="1" spans="1:8" s="34" customFormat="1" ht="19.5">
      <c r="A1" s="182" t="s">
        <v>100</v>
      </c>
      <c r="G1" s="36"/>
      <c r="H1" s="183" t="s">
        <v>829</v>
      </c>
    </row>
    <row r="3" spans="1:6" ht="15.75">
      <c r="A3" s="147"/>
      <c r="B3" s="150"/>
      <c r="C3" s="348"/>
      <c r="D3" s="148"/>
      <c r="E3" s="148"/>
      <c r="F3" s="149"/>
    </row>
    <row r="4" spans="1:6" ht="12.75">
      <c r="A4" s="329"/>
      <c r="B4" s="349"/>
      <c r="C4" s="350"/>
      <c r="D4" s="314"/>
      <c r="E4" s="314"/>
      <c r="F4" s="329"/>
    </row>
    <row r="5" spans="1:6" s="20" customFormat="1" ht="12">
      <c r="A5" s="297" t="s">
        <v>815</v>
      </c>
      <c r="B5" s="297" t="s">
        <v>825</v>
      </c>
      <c r="C5" s="296" t="s">
        <v>775</v>
      </c>
      <c r="D5" s="13"/>
      <c r="E5" s="296" t="s">
        <v>776</v>
      </c>
      <c r="F5" s="297" t="s">
        <v>819</v>
      </c>
    </row>
    <row r="6" spans="1:6" ht="12.75">
      <c r="A6" s="330"/>
      <c r="B6" s="351"/>
      <c r="C6" s="350"/>
      <c r="D6" s="349"/>
      <c r="E6" s="350"/>
      <c r="F6" s="330"/>
    </row>
    <row r="7" spans="1:10" ht="12.75">
      <c r="A7" s="359" t="s">
        <v>101</v>
      </c>
      <c r="B7" s="352">
        <v>1</v>
      </c>
      <c r="C7" s="353" t="s">
        <v>638</v>
      </c>
      <c r="D7" s="353"/>
      <c r="E7" s="353" t="s">
        <v>42</v>
      </c>
      <c r="F7" s="82" t="s">
        <v>876</v>
      </c>
      <c r="G7" s="371" t="s">
        <v>43</v>
      </c>
      <c r="I7" s="20"/>
      <c r="J7" s="20"/>
    </row>
    <row r="8" spans="1:10" ht="12.75">
      <c r="A8" s="359"/>
      <c r="B8" s="352"/>
      <c r="C8" s="354" t="s">
        <v>693</v>
      </c>
      <c r="D8" s="354"/>
      <c r="E8" s="354" t="s">
        <v>694</v>
      </c>
      <c r="F8" s="82"/>
      <c r="I8" s="20"/>
      <c r="J8" s="20"/>
    </row>
    <row r="9" spans="1:10" ht="12.75">
      <c r="A9" s="359" t="s">
        <v>102</v>
      </c>
      <c r="B9" s="352">
        <v>2</v>
      </c>
      <c r="C9" s="354" t="s">
        <v>759</v>
      </c>
      <c r="D9" s="354"/>
      <c r="E9" s="354" t="s">
        <v>674</v>
      </c>
      <c r="F9" s="82" t="s">
        <v>876</v>
      </c>
      <c r="G9" s="372" t="s">
        <v>46</v>
      </c>
      <c r="I9" s="20"/>
      <c r="J9" s="20"/>
    </row>
    <row r="10" spans="1:10" ht="12.75">
      <c r="A10" s="359"/>
      <c r="B10" s="352"/>
      <c r="C10" s="354" t="s">
        <v>696</v>
      </c>
      <c r="D10" s="354"/>
      <c r="E10" s="354" t="s">
        <v>697</v>
      </c>
      <c r="F10" s="82"/>
      <c r="I10" s="20"/>
      <c r="J10" s="20"/>
    </row>
    <row r="11" spans="1:10" ht="12.75">
      <c r="A11" s="359" t="s">
        <v>103</v>
      </c>
      <c r="B11" s="352">
        <v>3</v>
      </c>
      <c r="C11" s="356" t="s">
        <v>761</v>
      </c>
      <c r="D11" s="354"/>
      <c r="E11" s="356" t="s">
        <v>49</v>
      </c>
      <c r="F11" s="82" t="s">
        <v>876</v>
      </c>
      <c r="G11" s="372" t="s">
        <v>50</v>
      </c>
      <c r="I11" s="20"/>
      <c r="J11" s="20"/>
    </row>
    <row r="12" spans="1:10" ht="12.75">
      <c r="A12" s="359"/>
      <c r="B12" s="352"/>
      <c r="C12" s="354" t="s">
        <v>358</v>
      </c>
      <c r="D12" s="354"/>
      <c r="E12" s="354" t="s">
        <v>359</v>
      </c>
      <c r="F12" s="82"/>
      <c r="I12" s="20"/>
      <c r="J12" s="20"/>
    </row>
    <row r="13" spans="1:10" ht="12.75">
      <c r="A13" s="359" t="s">
        <v>104</v>
      </c>
      <c r="B13" s="352">
        <v>4</v>
      </c>
      <c r="C13" s="354" t="s">
        <v>798</v>
      </c>
      <c r="D13" s="354"/>
      <c r="E13" s="354" t="s">
        <v>799</v>
      </c>
      <c r="F13" s="82" t="s">
        <v>876</v>
      </c>
      <c r="G13" s="372" t="s">
        <v>53</v>
      </c>
      <c r="I13" s="20"/>
      <c r="J13" s="20"/>
    </row>
    <row r="14" spans="1:10" ht="12.75">
      <c r="A14" s="359"/>
      <c r="B14" s="352"/>
      <c r="C14" s="354" t="s">
        <v>127</v>
      </c>
      <c r="D14" s="354"/>
      <c r="E14" s="354" t="s">
        <v>355</v>
      </c>
      <c r="F14" s="82"/>
      <c r="I14" s="20"/>
      <c r="J14" s="20"/>
    </row>
    <row r="15" spans="1:10" ht="12.75">
      <c r="A15" s="359" t="s">
        <v>105</v>
      </c>
      <c r="B15" s="352">
        <v>1</v>
      </c>
      <c r="C15" s="354" t="s">
        <v>832</v>
      </c>
      <c r="D15" s="354"/>
      <c r="E15" s="354" t="s">
        <v>831</v>
      </c>
      <c r="F15" s="82" t="s">
        <v>878</v>
      </c>
      <c r="G15" s="372" t="s">
        <v>55</v>
      </c>
      <c r="I15" s="20"/>
      <c r="J15" s="20"/>
    </row>
    <row r="16" spans="1:10" ht="12.75">
      <c r="A16" s="359"/>
      <c r="B16" s="352"/>
      <c r="C16" s="354" t="s">
        <v>57</v>
      </c>
      <c r="D16" s="354"/>
      <c r="E16" s="354" t="s">
        <v>58</v>
      </c>
      <c r="F16" s="82"/>
      <c r="I16" s="20"/>
      <c r="J16" s="20"/>
    </row>
    <row r="17" spans="1:10" ht="12.75">
      <c r="A17" s="359" t="s">
        <v>106</v>
      </c>
      <c r="B17" s="352">
        <v>2</v>
      </c>
      <c r="C17" s="354" t="s">
        <v>637</v>
      </c>
      <c r="D17" s="354"/>
      <c r="E17" s="354" t="s">
        <v>837</v>
      </c>
      <c r="F17" s="82" t="s">
        <v>878</v>
      </c>
      <c r="G17" s="372" t="s">
        <v>60</v>
      </c>
      <c r="I17" s="20"/>
      <c r="J17" s="20"/>
    </row>
    <row r="18" spans="1:10" ht="12.75">
      <c r="A18" s="359"/>
      <c r="B18" s="352"/>
      <c r="C18" s="354" t="s">
        <v>62</v>
      </c>
      <c r="D18" s="354"/>
      <c r="E18" s="354" t="s">
        <v>63</v>
      </c>
      <c r="F18" s="82"/>
      <c r="I18" s="20"/>
      <c r="J18" s="20"/>
    </row>
    <row r="19" spans="1:10" ht="12.75">
      <c r="A19" s="359" t="s">
        <v>107</v>
      </c>
      <c r="B19" s="352">
        <v>3</v>
      </c>
      <c r="C19" s="354" t="s">
        <v>433</v>
      </c>
      <c r="D19" s="354"/>
      <c r="E19" s="354" t="s">
        <v>65</v>
      </c>
      <c r="F19" s="82" t="s">
        <v>878</v>
      </c>
      <c r="G19" s="372" t="s">
        <v>66</v>
      </c>
      <c r="I19" s="20"/>
      <c r="J19" s="20"/>
    </row>
    <row r="20" spans="1:10" ht="12.75">
      <c r="A20" s="359"/>
      <c r="B20" s="352"/>
      <c r="C20" s="354" t="s">
        <v>68</v>
      </c>
      <c r="D20" s="354"/>
      <c r="E20" s="354" t="s">
        <v>69</v>
      </c>
      <c r="F20" s="82"/>
      <c r="I20" s="20"/>
      <c r="J20" s="20"/>
    </row>
    <row r="21" spans="1:10" ht="12.75">
      <c r="A21" s="359" t="s">
        <v>108</v>
      </c>
      <c r="B21" s="352">
        <v>4</v>
      </c>
      <c r="C21" s="354" t="s">
        <v>640</v>
      </c>
      <c r="D21" s="354"/>
      <c r="E21" s="354" t="s">
        <v>531</v>
      </c>
      <c r="F21" s="82" t="s">
        <v>878</v>
      </c>
      <c r="G21" s="372" t="s">
        <v>71</v>
      </c>
      <c r="I21" s="20"/>
      <c r="J21" s="20"/>
    </row>
    <row r="22" spans="1:10" ht="12.75">
      <c r="A22" s="359"/>
      <c r="B22" s="352"/>
      <c r="C22" s="354" t="s">
        <v>73</v>
      </c>
      <c r="D22" s="354"/>
      <c r="E22" s="354" t="s">
        <v>74</v>
      </c>
      <c r="F22" s="82"/>
      <c r="I22" s="20"/>
      <c r="J22" s="20"/>
    </row>
    <row r="23" spans="1:10" ht="12.75">
      <c r="A23" s="360" t="s">
        <v>76</v>
      </c>
      <c r="B23" s="352">
        <v>1</v>
      </c>
      <c r="C23" s="354" t="s">
        <v>532</v>
      </c>
      <c r="D23" s="354"/>
      <c r="E23" s="354" t="s">
        <v>639</v>
      </c>
      <c r="F23" s="82" t="s">
        <v>878</v>
      </c>
      <c r="G23" s="372" t="s">
        <v>77</v>
      </c>
      <c r="I23" s="20"/>
      <c r="J23" s="20"/>
    </row>
    <row r="24" spans="1:10" ht="12.75">
      <c r="A24" s="359"/>
      <c r="B24" s="352"/>
      <c r="C24" s="354" t="s">
        <v>79</v>
      </c>
      <c r="D24" s="354"/>
      <c r="E24" s="354" t="s">
        <v>80</v>
      </c>
      <c r="F24" s="82"/>
      <c r="I24" s="20"/>
      <c r="J24" s="20"/>
    </row>
    <row r="25" spans="1:10" ht="12.75">
      <c r="A25" s="360" t="s">
        <v>82</v>
      </c>
      <c r="B25" s="352">
        <v>2</v>
      </c>
      <c r="C25" s="355" t="s">
        <v>83</v>
      </c>
      <c r="D25" s="354"/>
      <c r="E25" s="354" t="s">
        <v>84</v>
      </c>
      <c r="F25" s="82" t="s">
        <v>875</v>
      </c>
      <c r="G25" s="372" t="s">
        <v>85</v>
      </c>
      <c r="I25" s="20"/>
      <c r="J25" s="20"/>
    </row>
    <row r="26" spans="1:10" ht="12.75">
      <c r="A26" s="359"/>
      <c r="B26" s="352"/>
      <c r="C26" s="354" t="s">
        <v>87</v>
      </c>
      <c r="D26" s="354"/>
      <c r="E26" s="354" t="s">
        <v>88</v>
      </c>
      <c r="F26" s="82"/>
      <c r="I26" s="20"/>
      <c r="J26" s="20"/>
    </row>
    <row r="27" spans="1:10" ht="12.75">
      <c r="A27" s="359" t="s">
        <v>109</v>
      </c>
      <c r="B27" s="352">
        <v>3</v>
      </c>
      <c r="C27" s="354" t="s">
        <v>638</v>
      </c>
      <c r="D27" s="354"/>
      <c r="E27" s="354" t="s">
        <v>759</v>
      </c>
      <c r="F27" s="82" t="s">
        <v>876</v>
      </c>
      <c r="G27" s="372" t="s">
        <v>90</v>
      </c>
      <c r="I27" s="20"/>
      <c r="J27" s="20"/>
    </row>
    <row r="28" spans="1:10" ht="12.75">
      <c r="A28" s="359"/>
      <c r="B28" s="352"/>
      <c r="C28" s="354" t="s">
        <v>368</v>
      </c>
      <c r="D28" s="354"/>
      <c r="E28" s="354" t="s">
        <v>92</v>
      </c>
      <c r="F28" s="82"/>
      <c r="I28" s="20"/>
      <c r="J28" s="20"/>
    </row>
    <row r="29" spans="1:10" ht="12.75">
      <c r="A29" s="359" t="s">
        <v>110</v>
      </c>
      <c r="B29" s="352">
        <v>4</v>
      </c>
      <c r="C29" s="354" t="s">
        <v>761</v>
      </c>
      <c r="D29" s="354"/>
      <c r="E29" s="354" t="s">
        <v>798</v>
      </c>
      <c r="F29" s="82" t="s">
        <v>877</v>
      </c>
      <c r="G29" s="372" t="s">
        <v>94</v>
      </c>
      <c r="I29" s="20"/>
      <c r="J29" s="20"/>
    </row>
    <row r="30" spans="1:10" ht="12.75">
      <c r="A30" s="359"/>
      <c r="B30" s="352"/>
      <c r="C30" s="354" t="s">
        <v>369</v>
      </c>
      <c r="D30" s="354"/>
      <c r="E30" s="354" t="s">
        <v>372</v>
      </c>
      <c r="F30" s="82"/>
      <c r="I30" s="20"/>
      <c r="J30" s="20"/>
    </row>
    <row r="31" spans="1:11" ht="12.75">
      <c r="A31" s="359" t="s">
        <v>111</v>
      </c>
      <c r="B31" s="352">
        <v>1</v>
      </c>
      <c r="C31" s="354" t="s">
        <v>42</v>
      </c>
      <c r="D31" s="354"/>
      <c r="E31" s="354" t="s">
        <v>674</v>
      </c>
      <c r="F31" s="82" t="s">
        <v>875</v>
      </c>
      <c r="G31" s="372" t="s">
        <v>95</v>
      </c>
      <c r="I31" s="63"/>
      <c r="J31" s="63"/>
      <c r="K31" s="49"/>
    </row>
    <row r="32" spans="1:11" ht="12.75">
      <c r="A32" s="359"/>
      <c r="B32" s="352"/>
      <c r="C32" s="354" t="s">
        <v>375</v>
      </c>
      <c r="D32" s="354"/>
      <c r="E32" s="354" t="s">
        <v>378</v>
      </c>
      <c r="F32" s="82"/>
      <c r="I32" s="63"/>
      <c r="J32" s="63"/>
      <c r="K32" s="49"/>
    </row>
    <row r="33" spans="1:10" ht="12.75">
      <c r="A33" s="359" t="s">
        <v>112</v>
      </c>
      <c r="B33" s="352">
        <v>4</v>
      </c>
      <c r="C33" s="354" t="s">
        <v>96</v>
      </c>
      <c r="D33" s="354"/>
      <c r="E33" s="354" t="s">
        <v>799</v>
      </c>
      <c r="F33" s="82" t="s">
        <v>878</v>
      </c>
      <c r="G33" s="372" t="s">
        <v>97</v>
      </c>
      <c r="I33" s="20"/>
      <c r="J33" s="20"/>
    </row>
    <row r="34" spans="1:10" ht="12.75">
      <c r="A34" s="359"/>
      <c r="B34" s="352"/>
      <c r="C34" s="354" t="s">
        <v>376</v>
      </c>
      <c r="D34" s="354"/>
      <c r="E34" s="354" t="s">
        <v>379</v>
      </c>
      <c r="F34" s="82"/>
      <c r="I34" s="20"/>
      <c r="J34" s="20"/>
    </row>
    <row r="35" spans="1:10" ht="12.75">
      <c r="A35" s="359" t="s">
        <v>0</v>
      </c>
      <c r="B35" s="352">
        <v>2</v>
      </c>
      <c r="C35" s="354" t="s">
        <v>761</v>
      </c>
      <c r="D35" s="354"/>
      <c r="E35" s="354" t="s">
        <v>759</v>
      </c>
      <c r="F35" s="82" t="s">
        <v>877</v>
      </c>
      <c r="G35" s="372" t="s">
        <v>98</v>
      </c>
      <c r="I35" s="20"/>
      <c r="J35" s="20"/>
    </row>
    <row r="36" spans="1:10" ht="12.75">
      <c r="A36" s="359"/>
      <c r="B36" s="352"/>
      <c r="C36" s="354" t="s">
        <v>391</v>
      </c>
      <c r="D36" s="354"/>
      <c r="E36" s="354" t="s">
        <v>392</v>
      </c>
      <c r="F36" s="82"/>
      <c r="I36" s="20"/>
      <c r="J36" s="20"/>
    </row>
    <row r="37" spans="1:10" ht="12.75">
      <c r="A37" s="359" t="s">
        <v>1</v>
      </c>
      <c r="B37" s="352">
        <v>3</v>
      </c>
      <c r="C37" s="354" t="s">
        <v>638</v>
      </c>
      <c r="D37" s="354"/>
      <c r="E37" s="354" t="s">
        <v>798</v>
      </c>
      <c r="F37" s="82" t="s">
        <v>876</v>
      </c>
      <c r="G37" s="372" t="s">
        <v>99</v>
      </c>
      <c r="I37" s="20"/>
      <c r="J37" s="20"/>
    </row>
    <row r="38" spans="1:10" ht="12.75">
      <c r="A38" s="357"/>
      <c r="B38" s="352"/>
      <c r="C38" s="354" t="s">
        <v>395</v>
      </c>
      <c r="D38" s="354"/>
      <c r="E38" s="354" t="s">
        <v>384</v>
      </c>
      <c r="F38" s="82"/>
      <c r="I38" s="20"/>
      <c r="J38" s="20"/>
    </row>
    <row r="40" spans="1:3" s="24" customFormat="1" ht="15" customHeight="1">
      <c r="A40" s="56" t="s">
        <v>821</v>
      </c>
      <c r="B40" s="56"/>
      <c r="C40" s="362" t="s">
        <v>757</v>
      </c>
    </row>
    <row r="41" spans="1:3" ht="15" customHeight="1">
      <c r="A41" s="361" t="s">
        <v>44</v>
      </c>
      <c r="B41" s="63"/>
      <c r="C41" s="318">
        <v>15</v>
      </c>
    </row>
    <row r="42" spans="1:3" ht="15" customHeight="1">
      <c r="A42" s="63" t="s">
        <v>45</v>
      </c>
      <c r="B42" s="63"/>
      <c r="C42" s="318">
        <v>13</v>
      </c>
    </row>
    <row r="43" spans="1:3" ht="15" customHeight="1">
      <c r="A43" s="358" t="s">
        <v>47</v>
      </c>
      <c r="B43" s="63"/>
      <c r="C43" s="318">
        <v>12</v>
      </c>
    </row>
    <row r="44" spans="1:3" ht="15" customHeight="1">
      <c r="A44" s="63" t="s">
        <v>48</v>
      </c>
      <c r="B44" s="63"/>
      <c r="C44" s="318">
        <v>11</v>
      </c>
    </row>
    <row r="45" spans="1:3" ht="15" customHeight="1">
      <c r="A45" s="358" t="s">
        <v>51</v>
      </c>
      <c r="B45" s="63"/>
      <c r="C45" s="318">
        <v>10</v>
      </c>
    </row>
    <row r="46" spans="1:3" ht="15" customHeight="1">
      <c r="A46" s="63" t="s">
        <v>52</v>
      </c>
      <c r="B46" s="63"/>
      <c r="C46" s="318">
        <v>10</v>
      </c>
    </row>
    <row r="47" spans="1:3" ht="15" customHeight="1">
      <c r="A47" s="358" t="s">
        <v>4</v>
      </c>
      <c r="B47" s="63"/>
      <c r="C47" s="318">
        <v>9</v>
      </c>
    </row>
    <row r="48" spans="1:3" ht="15" customHeight="1">
      <c r="A48" s="63" t="s">
        <v>54</v>
      </c>
      <c r="B48" s="63"/>
      <c r="C48" s="318">
        <v>9</v>
      </c>
    </row>
    <row r="49" spans="1:3" ht="15" customHeight="1">
      <c r="A49" s="358" t="s">
        <v>56</v>
      </c>
      <c r="B49" s="63"/>
      <c r="C49" s="318">
        <v>8</v>
      </c>
    </row>
    <row r="50" spans="1:3" ht="15" customHeight="1">
      <c r="A50" s="63" t="s">
        <v>59</v>
      </c>
      <c r="B50" s="63"/>
      <c r="C50" s="318">
        <v>8</v>
      </c>
    </row>
    <row r="51" spans="1:3" ht="15" customHeight="1">
      <c r="A51" s="358" t="s">
        <v>61</v>
      </c>
      <c r="B51" s="63"/>
      <c r="C51" s="318">
        <v>7</v>
      </c>
    </row>
    <row r="52" spans="1:3" ht="15" customHeight="1">
      <c r="A52" s="63" t="s">
        <v>64</v>
      </c>
      <c r="B52" s="63"/>
      <c r="C52" s="318">
        <v>7</v>
      </c>
    </row>
    <row r="53" spans="1:3" ht="15" customHeight="1">
      <c r="A53" s="358" t="s">
        <v>67</v>
      </c>
      <c r="B53" s="63"/>
      <c r="C53" s="318">
        <v>6</v>
      </c>
    </row>
    <row r="54" spans="1:3" ht="15" customHeight="1">
      <c r="A54" s="63" t="s">
        <v>70</v>
      </c>
      <c r="B54" s="63"/>
      <c r="C54" s="318">
        <v>6</v>
      </c>
    </row>
    <row r="55" spans="1:3" ht="15" customHeight="1">
      <c r="A55" s="358" t="s">
        <v>72</v>
      </c>
      <c r="B55" s="63"/>
      <c r="C55" s="318">
        <v>5</v>
      </c>
    </row>
    <row r="56" spans="1:3" ht="15" customHeight="1">
      <c r="A56" s="63" t="s">
        <v>75</v>
      </c>
      <c r="B56" s="63"/>
      <c r="C56" s="318">
        <v>5</v>
      </c>
    </row>
    <row r="57" spans="1:3" ht="15" customHeight="1">
      <c r="A57" s="358" t="s">
        <v>78</v>
      </c>
      <c r="B57" s="63"/>
      <c r="C57" s="318">
        <v>4</v>
      </c>
    </row>
    <row r="58" spans="1:3" ht="15" customHeight="1">
      <c r="A58" s="63" t="s">
        <v>81</v>
      </c>
      <c r="B58" s="63"/>
      <c r="C58" s="318">
        <v>4</v>
      </c>
    </row>
    <row r="59" spans="1:3" ht="15" customHeight="1">
      <c r="A59" s="358" t="s">
        <v>86</v>
      </c>
      <c r="B59" s="63"/>
      <c r="C59" s="318">
        <v>3</v>
      </c>
    </row>
    <row r="60" spans="1:3" ht="15" customHeight="1">
      <c r="A60" s="63" t="s">
        <v>89</v>
      </c>
      <c r="B60" s="63"/>
      <c r="C60" s="318">
        <v>3</v>
      </c>
    </row>
    <row r="61" spans="1:3" ht="15" customHeight="1">
      <c r="A61" s="358" t="s">
        <v>91</v>
      </c>
      <c r="B61" s="63"/>
      <c r="C61" s="318">
        <v>2</v>
      </c>
    </row>
    <row r="62" spans="1:3" ht="15" customHeight="1">
      <c r="A62" s="63" t="s">
        <v>93</v>
      </c>
      <c r="B62" s="63"/>
      <c r="C62" s="318">
        <v>2</v>
      </c>
    </row>
    <row r="63" spans="1:3" ht="12.75">
      <c r="A63" s="63"/>
      <c r="B63" s="63"/>
      <c r="C63" s="112"/>
    </row>
    <row r="64" spans="1:3" ht="12.75">
      <c r="A64" s="63"/>
      <c r="B64" s="63"/>
      <c r="C64" s="63"/>
    </row>
    <row r="65" spans="1:3" ht="12.75">
      <c r="A65" s="20"/>
      <c r="B65" s="20"/>
      <c r="C65" s="2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0" customWidth="1"/>
    <col min="2" max="2" width="6.421875" style="0" customWidth="1"/>
    <col min="3" max="3" width="22.7109375" style="0" customWidth="1"/>
    <col min="4" max="4" width="2.7109375" style="0" customWidth="1"/>
    <col min="5" max="5" width="22.7109375" style="0" customWidth="1"/>
    <col min="6" max="6" width="2.7109375" style="0" customWidth="1"/>
    <col min="7" max="7" width="22.7109375" style="0" customWidth="1"/>
    <col min="8" max="8" width="3.28125" style="0" customWidth="1"/>
    <col min="9" max="9" width="10.7109375" style="0" customWidth="1"/>
    <col min="10" max="10" width="5.7109375" style="0" customWidth="1"/>
  </cols>
  <sheetData>
    <row r="1" spans="1:9" s="34" customFormat="1" ht="18">
      <c r="A1" s="33" t="s">
        <v>867</v>
      </c>
      <c r="I1" s="35"/>
    </row>
    <row r="5" ht="15">
      <c r="D5" s="3" t="s">
        <v>869</v>
      </c>
    </row>
    <row r="6" ht="15">
      <c r="D6" s="10"/>
    </row>
    <row r="7" ht="12.75">
      <c r="D7" s="36" t="s">
        <v>830</v>
      </c>
    </row>
    <row r="8" ht="12.75">
      <c r="D8" s="36" t="s">
        <v>833</v>
      </c>
    </row>
    <row r="9" ht="12.75">
      <c r="D9" s="36" t="s">
        <v>831</v>
      </c>
    </row>
    <row r="10" ht="12.75">
      <c r="D10" s="36" t="s">
        <v>832</v>
      </c>
    </row>
    <row r="11" ht="12.75">
      <c r="D11" s="36" t="s">
        <v>835</v>
      </c>
    </row>
    <row r="12" ht="12.75">
      <c r="D12" s="36" t="s">
        <v>839</v>
      </c>
    </row>
    <row r="13" ht="12.75">
      <c r="D13" s="36" t="s">
        <v>834</v>
      </c>
    </row>
    <row r="14" ht="12.75">
      <c r="D14" s="36" t="s">
        <v>837</v>
      </c>
    </row>
    <row r="15" ht="12.75">
      <c r="D15" s="36" t="s">
        <v>838</v>
      </c>
    </row>
    <row r="16" ht="12.75">
      <c r="D16" s="36" t="s">
        <v>836</v>
      </c>
    </row>
    <row r="17" ht="12.75">
      <c r="D17" s="36" t="s">
        <v>874</v>
      </c>
    </row>
    <row r="18" ht="12.75">
      <c r="D18" s="36" t="s">
        <v>829</v>
      </c>
    </row>
    <row r="21" spans="1:9" s="10" customFormat="1" ht="31.5" customHeight="1">
      <c r="A21" s="71" t="s">
        <v>867</v>
      </c>
      <c r="B21" s="72"/>
      <c r="C21" s="72"/>
      <c r="D21" s="72"/>
      <c r="E21" s="72"/>
      <c r="I21" s="21"/>
    </row>
    <row r="22" spans="1:8" ht="15.75" customHeight="1">
      <c r="A22" s="15"/>
      <c r="B22" s="9" t="s">
        <v>812</v>
      </c>
      <c r="C22" s="1"/>
      <c r="D22" s="9" t="s">
        <v>813</v>
      </c>
      <c r="F22" s="9" t="s">
        <v>820</v>
      </c>
      <c r="H22" s="9" t="s">
        <v>824</v>
      </c>
    </row>
    <row r="23" spans="1:8" ht="16.5">
      <c r="A23" s="16"/>
      <c r="B23" t="str">
        <f>D7</f>
        <v>GVK98 1</v>
      </c>
      <c r="C23" s="2"/>
      <c r="D23" t="str">
        <f>D8</f>
        <v>GVK99 1</v>
      </c>
      <c r="E23" s="2"/>
      <c r="F23" t="str">
        <f>D9</f>
        <v>Värnamo 1</v>
      </c>
      <c r="H23" t="str">
        <f>D10</f>
        <v>Eneryda 1</v>
      </c>
    </row>
    <row r="24" spans="1:8" ht="16.5">
      <c r="A24" s="16"/>
      <c r="B24" t="str">
        <f>D14</f>
        <v>Värnamo 2</v>
      </c>
      <c r="C24" s="2"/>
      <c r="D24" t="str">
        <f>D13</f>
        <v>Falkenberg 1</v>
      </c>
      <c r="E24" s="2"/>
      <c r="F24" t="str">
        <f>D12</f>
        <v>Falkenberg 2</v>
      </c>
      <c r="H24" t="str">
        <f>D11</f>
        <v>GVK98 2</v>
      </c>
    </row>
    <row r="25" spans="1:6" ht="16.5">
      <c r="A25" s="16"/>
      <c r="B25" t="str">
        <f>D15</f>
        <v>GVK99 2</v>
      </c>
      <c r="C25" s="2"/>
      <c r="D25" t="str">
        <f>D16</f>
        <v>GVK98 3</v>
      </c>
      <c r="E25" s="2"/>
      <c r="F25" t="str">
        <f>D17</f>
        <v>GVK99 3</v>
      </c>
    </row>
    <row r="26" ht="7.5" customHeight="1"/>
    <row r="27" ht="7.5" customHeight="1"/>
    <row r="28" ht="7.5" customHeight="1"/>
    <row r="29" spans="1:3" ht="15">
      <c r="A29" s="32" t="s">
        <v>814</v>
      </c>
      <c r="C29" s="36" t="s">
        <v>872</v>
      </c>
    </row>
    <row r="30" ht="16.5">
      <c r="D30" s="1"/>
    </row>
    <row r="31" spans="1:10" ht="16.5">
      <c r="A31" s="42"/>
      <c r="B31" s="43" t="s">
        <v>812</v>
      </c>
      <c r="C31" s="44"/>
      <c r="D31" s="45"/>
      <c r="E31" s="44"/>
      <c r="F31" s="44"/>
      <c r="G31" s="44"/>
      <c r="H31" s="44"/>
      <c r="I31" s="46"/>
      <c r="J31" s="47"/>
    </row>
    <row r="32" spans="1:10" ht="15" customHeight="1">
      <c r="A32" s="48"/>
      <c r="B32" s="49"/>
      <c r="C32" s="49"/>
      <c r="D32" s="50"/>
      <c r="E32" s="49"/>
      <c r="F32" s="49"/>
      <c r="G32" s="49"/>
      <c r="H32" s="49"/>
      <c r="I32" s="51"/>
      <c r="J32" s="52"/>
    </row>
    <row r="33" spans="1:10" s="24" customFormat="1" ht="12.75">
      <c r="A33" s="53" t="s">
        <v>815</v>
      </c>
      <c r="B33" s="54" t="s">
        <v>825</v>
      </c>
      <c r="C33" s="55" t="s">
        <v>816</v>
      </c>
      <c r="D33" s="56"/>
      <c r="E33" s="55" t="s">
        <v>817</v>
      </c>
      <c r="F33" s="56"/>
      <c r="G33" s="55" t="s">
        <v>818</v>
      </c>
      <c r="H33" s="56"/>
      <c r="I33" s="57" t="s">
        <v>819</v>
      </c>
      <c r="J33" s="58"/>
    </row>
    <row r="34" spans="1:10" ht="7.5" customHeight="1">
      <c r="A34" s="59"/>
      <c r="B34" s="60"/>
      <c r="C34" s="60"/>
      <c r="D34" s="60"/>
      <c r="E34" s="60"/>
      <c r="F34" s="60"/>
      <c r="G34" s="60"/>
      <c r="H34" s="60"/>
      <c r="I34" s="61"/>
      <c r="J34" s="52"/>
    </row>
    <row r="35" spans="1:10" ht="21.75" customHeight="1">
      <c r="A35" s="74">
        <v>1</v>
      </c>
      <c r="B35" s="62">
        <v>1</v>
      </c>
      <c r="C35" s="63" t="str">
        <f>$D$15</f>
        <v>GVK99 2</v>
      </c>
      <c r="D35" s="63"/>
      <c r="E35" s="63" t="str">
        <f>$D$7</f>
        <v>GVK98 1</v>
      </c>
      <c r="F35" s="63"/>
      <c r="G35" s="63" t="str">
        <f>$D$14</f>
        <v>Värnamo 2</v>
      </c>
      <c r="H35" s="60"/>
      <c r="I35" s="82" t="s">
        <v>875</v>
      </c>
      <c r="J35" s="52"/>
    </row>
    <row r="36" spans="1:10" ht="12.75">
      <c r="A36" s="74"/>
      <c r="B36" s="62"/>
      <c r="C36" s="63"/>
      <c r="D36" s="63"/>
      <c r="E36" s="63"/>
      <c r="F36" s="63"/>
      <c r="G36" s="63"/>
      <c r="H36" s="60"/>
      <c r="I36" s="84"/>
      <c r="J36" s="52"/>
    </row>
    <row r="37" spans="1:10" ht="21.75" customHeight="1">
      <c r="A37" s="74">
        <v>2</v>
      </c>
      <c r="B37" s="62">
        <v>1</v>
      </c>
      <c r="C37" s="63" t="str">
        <f>$D$14</f>
        <v>Värnamo 2</v>
      </c>
      <c r="D37" s="63"/>
      <c r="E37" s="63" t="str">
        <f>$D$15</f>
        <v>GVK99 2</v>
      </c>
      <c r="F37" s="63"/>
      <c r="G37" s="63" t="str">
        <f>$D$7</f>
        <v>GVK98 1</v>
      </c>
      <c r="H37" s="60"/>
      <c r="I37" s="82" t="s">
        <v>876</v>
      </c>
      <c r="J37" s="52"/>
    </row>
    <row r="38" spans="1:10" ht="12.75">
      <c r="A38" s="74"/>
      <c r="B38" s="62"/>
      <c r="C38" s="63"/>
      <c r="D38" s="63"/>
      <c r="E38" s="63"/>
      <c r="F38" s="63"/>
      <c r="G38" s="63"/>
      <c r="H38" s="60"/>
      <c r="I38" s="84"/>
      <c r="J38" s="52"/>
    </row>
    <row r="39" spans="1:10" ht="21.75" customHeight="1">
      <c r="A39" s="75">
        <v>3</v>
      </c>
      <c r="B39" s="64">
        <v>1</v>
      </c>
      <c r="C39" s="65" t="str">
        <f>$D$7</f>
        <v>GVK98 1</v>
      </c>
      <c r="D39" s="65"/>
      <c r="E39" s="65" t="str">
        <f>$D$14</f>
        <v>Värnamo 2</v>
      </c>
      <c r="F39" s="65"/>
      <c r="G39" s="65" t="str">
        <f>$D$15</f>
        <v>GVK99 2</v>
      </c>
      <c r="H39" s="66"/>
      <c r="I39" s="82" t="s">
        <v>876</v>
      </c>
      <c r="J39" s="67"/>
    </row>
    <row r="40" spans="1:9" ht="12" customHeight="1">
      <c r="A40" s="14"/>
      <c r="B40" s="4"/>
      <c r="C40" s="6"/>
      <c r="D40" s="6"/>
      <c r="E40" s="6"/>
      <c r="F40" s="4"/>
      <c r="G40" s="12"/>
      <c r="H40" s="4"/>
      <c r="I40" s="19"/>
    </row>
    <row r="41" spans="1:9" ht="12" customHeight="1">
      <c r="A41" s="14"/>
      <c r="B41" s="4"/>
      <c r="C41" s="6"/>
      <c r="D41" s="6"/>
      <c r="E41" s="6"/>
      <c r="F41" s="4"/>
      <c r="G41" s="12"/>
      <c r="H41" s="4"/>
      <c r="I41" s="19"/>
    </row>
    <row r="42" spans="1:10" ht="15.75">
      <c r="A42" s="42"/>
      <c r="B42" s="68" t="s">
        <v>813</v>
      </c>
      <c r="C42" s="69"/>
      <c r="D42" s="44"/>
      <c r="E42" s="44"/>
      <c r="F42" s="44"/>
      <c r="G42" s="44"/>
      <c r="H42" s="44"/>
      <c r="I42" s="46"/>
      <c r="J42" s="47"/>
    </row>
    <row r="43" spans="1:10" ht="12">
      <c r="A43" s="48"/>
      <c r="B43" s="49"/>
      <c r="C43" s="49"/>
      <c r="D43" s="49"/>
      <c r="E43" s="49"/>
      <c r="F43" s="49"/>
      <c r="G43" s="49"/>
      <c r="H43" s="49"/>
      <c r="I43" s="51"/>
      <c r="J43" s="52"/>
    </row>
    <row r="44" spans="1:10" s="24" customFormat="1" ht="12.75">
      <c r="A44" s="53" t="s">
        <v>815</v>
      </c>
      <c r="B44" s="54" t="s">
        <v>825</v>
      </c>
      <c r="C44" s="55" t="s">
        <v>816</v>
      </c>
      <c r="D44" s="56"/>
      <c r="E44" s="55" t="s">
        <v>817</v>
      </c>
      <c r="F44" s="56"/>
      <c r="G44" s="55" t="s">
        <v>818</v>
      </c>
      <c r="H44" s="56"/>
      <c r="I44" s="57" t="s">
        <v>819</v>
      </c>
      <c r="J44" s="58"/>
    </row>
    <row r="45" spans="1:10" ht="7.5" customHeight="1">
      <c r="A45" s="59"/>
      <c r="B45" s="60"/>
      <c r="C45" s="60"/>
      <c r="D45" s="60"/>
      <c r="E45" s="60"/>
      <c r="F45" s="60"/>
      <c r="G45" s="60"/>
      <c r="H45" s="60"/>
      <c r="I45" s="61"/>
      <c r="J45" s="52"/>
    </row>
    <row r="46" spans="1:10" ht="21.75" customHeight="1">
      <c r="A46" s="74">
        <v>4</v>
      </c>
      <c r="B46" s="62">
        <v>2</v>
      </c>
      <c r="C46" s="63" t="str">
        <f>$D$16</f>
        <v>GVK98 3</v>
      </c>
      <c r="D46" s="63"/>
      <c r="E46" s="63" t="str">
        <f>$D$8</f>
        <v>GVK99 1</v>
      </c>
      <c r="F46" s="63"/>
      <c r="G46" s="63" t="str">
        <f>$D$13</f>
        <v>Falkenberg 1</v>
      </c>
      <c r="H46" s="60"/>
      <c r="I46" s="82" t="s">
        <v>876</v>
      </c>
      <c r="J46" s="52"/>
    </row>
    <row r="47" spans="1:10" ht="12.75">
      <c r="A47" s="74"/>
      <c r="B47" s="62"/>
      <c r="C47" s="63"/>
      <c r="D47" s="63"/>
      <c r="E47" s="63"/>
      <c r="F47" s="63"/>
      <c r="G47" s="63"/>
      <c r="H47" s="60"/>
      <c r="I47" s="84"/>
      <c r="J47" s="52"/>
    </row>
    <row r="48" spans="1:14" ht="21.75" customHeight="1">
      <c r="A48" s="74">
        <v>5</v>
      </c>
      <c r="B48" s="62">
        <v>2</v>
      </c>
      <c r="C48" s="63" t="str">
        <f>$D$13</f>
        <v>Falkenberg 1</v>
      </c>
      <c r="D48" s="63"/>
      <c r="E48" s="63" t="str">
        <f>$D$16</f>
        <v>GVK98 3</v>
      </c>
      <c r="F48" s="63"/>
      <c r="G48" s="63" t="str">
        <f>$D$8</f>
        <v>GVK99 1</v>
      </c>
      <c r="H48" s="60"/>
      <c r="I48" s="82" t="s">
        <v>875</v>
      </c>
      <c r="J48" s="52"/>
      <c r="N48" s="49"/>
    </row>
    <row r="49" spans="1:10" ht="12.75">
      <c r="A49" s="74"/>
      <c r="B49" s="62"/>
      <c r="C49" s="63"/>
      <c r="D49" s="63"/>
      <c r="E49" s="63"/>
      <c r="F49" s="63"/>
      <c r="G49" s="63"/>
      <c r="H49" s="60"/>
      <c r="I49" s="84"/>
      <c r="J49" s="52"/>
    </row>
    <row r="50" spans="1:10" ht="21.75" customHeight="1">
      <c r="A50" s="75">
        <v>6</v>
      </c>
      <c r="B50" s="64">
        <v>2</v>
      </c>
      <c r="C50" s="65" t="str">
        <f>$D$8</f>
        <v>GVK99 1</v>
      </c>
      <c r="D50" s="65"/>
      <c r="E50" s="65" t="str">
        <f>$D$13</f>
        <v>Falkenberg 1</v>
      </c>
      <c r="F50" s="65"/>
      <c r="G50" s="65" t="str">
        <f>$D$16</f>
        <v>GVK98 3</v>
      </c>
      <c r="H50" s="66"/>
      <c r="I50" s="82" t="s">
        <v>875</v>
      </c>
      <c r="J50" s="67"/>
    </row>
    <row r="51" spans="1:9" ht="12" customHeight="1">
      <c r="A51" s="5"/>
      <c r="B51" s="4"/>
      <c r="C51" s="6"/>
      <c r="D51" s="6"/>
      <c r="E51" s="6"/>
      <c r="F51" s="4"/>
      <c r="G51" s="12"/>
      <c r="H51" s="4"/>
      <c r="I51" s="19"/>
    </row>
    <row r="52" spans="1:9" ht="12" customHeight="1">
      <c r="A52" s="5"/>
      <c r="B52" s="4"/>
      <c r="C52" s="6"/>
      <c r="D52" s="6"/>
      <c r="E52" s="6"/>
      <c r="F52" s="4"/>
      <c r="G52" s="12"/>
      <c r="H52" s="4"/>
      <c r="I52" s="19"/>
    </row>
    <row r="53" spans="1:10" ht="15.75">
      <c r="A53" s="42"/>
      <c r="B53" s="68" t="s">
        <v>820</v>
      </c>
      <c r="C53" s="69"/>
      <c r="D53" s="44"/>
      <c r="E53" s="44"/>
      <c r="F53" s="44"/>
      <c r="G53" s="44"/>
      <c r="H53" s="44"/>
      <c r="I53" s="46"/>
      <c r="J53" s="47"/>
    </row>
    <row r="54" spans="1:10" ht="12">
      <c r="A54" s="48"/>
      <c r="B54" s="49"/>
      <c r="C54" s="49"/>
      <c r="D54" s="49"/>
      <c r="E54" s="49"/>
      <c r="F54" s="49"/>
      <c r="G54" s="49"/>
      <c r="H54" s="49"/>
      <c r="I54" s="51"/>
      <c r="J54" s="52"/>
    </row>
    <row r="55" spans="1:10" s="24" customFormat="1" ht="12.75">
      <c r="A55" s="53" t="s">
        <v>815</v>
      </c>
      <c r="B55" s="54" t="s">
        <v>825</v>
      </c>
      <c r="C55" s="55" t="s">
        <v>816</v>
      </c>
      <c r="D55" s="56"/>
      <c r="E55" s="55" t="s">
        <v>817</v>
      </c>
      <c r="F55" s="56"/>
      <c r="G55" s="55" t="s">
        <v>818</v>
      </c>
      <c r="H55" s="56"/>
      <c r="I55" s="57" t="s">
        <v>819</v>
      </c>
      <c r="J55" s="58"/>
    </row>
    <row r="56" spans="1:10" ht="7.5" customHeight="1">
      <c r="A56" s="59"/>
      <c r="B56" s="60"/>
      <c r="C56" s="60"/>
      <c r="D56" s="60"/>
      <c r="E56" s="60"/>
      <c r="F56" s="60"/>
      <c r="G56" s="60"/>
      <c r="H56" s="60"/>
      <c r="I56" s="61"/>
      <c r="J56" s="52"/>
    </row>
    <row r="57" spans="1:10" ht="21.75" customHeight="1">
      <c r="A57" s="74">
        <v>7</v>
      </c>
      <c r="B57" s="62">
        <v>3</v>
      </c>
      <c r="C57" s="63" t="str">
        <f>$D$17</f>
        <v>GVK99 3</v>
      </c>
      <c r="D57" s="63"/>
      <c r="E57" s="63" t="str">
        <f>$D$9</f>
        <v>Värnamo 1</v>
      </c>
      <c r="F57" s="63"/>
      <c r="G57" s="60" t="str">
        <f>$D$12</f>
        <v>Falkenberg 2</v>
      </c>
      <c r="H57" s="60"/>
      <c r="I57" s="82" t="s">
        <v>875</v>
      </c>
      <c r="J57" s="52"/>
    </row>
    <row r="58" spans="1:10" ht="12.75">
      <c r="A58" s="74"/>
      <c r="B58" s="62"/>
      <c r="C58" s="63"/>
      <c r="D58" s="63"/>
      <c r="E58" s="63"/>
      <c r="F58" s="63"/>
      <c r="G58" s="60"/>
      <c r="H58" s="60"/>
      <c r="I58" s="84"/>
      <c r="J58" s="52"/>
    </row>
    <row r="59" spans="1:10" ht="21.75" customHeight="1">
      <c r="A59" s="74">
        <v>8</v>
      </c>
      <c r="B59" s="62">
        <v>3</v>
      </c>
      <c r="C59" s="63" t="str">
        <f>$D$12</f>
        <v>Falkenberg 2</v>
      </c>
      <c r="D59" s="63"/>
      <c r="E59" s="63" t="str">
        <f>$D$17</f>
        <v>GVK99 3</v>
      </c>
      <c r="F59" s="63"/>
      <c r="G59" s="60" t="str">
        <f>$D$9</f>
        <v>Värnamo 1</v>
      </c>
      <c r="H59" s="60"/>
      <c r="I59" s="82" t="s">
        <v>876</v>
      </c>
      <c r="J59" s="52"/>
    </row>
    <row r="60" spans="1:10" ht="12.75">
      <c r="A60" s="74"/>
      <c r="B60" s="62"/>
      <c r="C60" s="63"/>
      <c r="D60" s="63"/>
      <c r="E60" s="63"/>
      <c r="F60" s="63"/>
      <c r="G60" s="60"/>
      <c r="H60" s="60"/>
      <c r="I60" s="84"/>
      <c r="J60" s="52"/>
    </row>
    <row r="61" spans="1:10" ht="21.75" customHeight="1">
      <c r="A61" s="75">
        <v>9</v>
      </c>
      <c r="B61" s="64">
        <v>3</v>
      </c>
      <c r="C61" s="65" t="str">
        <f>$D$9</f>
        <v>Värnamo 1</v>
      </c>
      <c r="D61" s="65"/>
      <c r="E61" s="65" t="str">
        <f>$D$12</f>
        <v>Falkenberg 2</v>
      </c>
      <c r="F61" s="65"/>
      <c r="G61" s="66" t="str">
        <f>$D$17</f>
        <v>GVK99 3</v>
      </c>
      <c r="H61" s="66"/>
      <c r="I61" s="82" t="s">
        <v>876</v>
      </c>
      <c r="J61" s="67"/>
    </row>
    <row r="62" spans="1:9" ht="12" customHeight="1">
      <c r="A62" s="5"/>
      <c r="B62" s="4"/>
      <c r="C62" s="6"/>
      <c r="D62" s="6"/>
      <c r="E62" s="6"/>
      <c r="F62" s="4"/>
      <c r="G62" s="4"/>
      <c r="H62" s="4"/>
      <c r="I62" s="19"/>
    </row>
    <row r="63" ht="12" customHeight="1"/>
    <row r="64" spans="1:10" ht="15.75">
      <c r="A64" s="42"/>
      <c r="B64" s="68" t="s">
        <v>868</v>
      </c>
      <c r="C64" s="69"/>
      <c r="D64" s="44"/>
      <c r="E64" s="44"/>
      <c r="F64" s="44"/>
      <c r="G64" s="44"/>
      <c r="H64" s="44"/>
      <c r="I64" s="46"/>
      <c r="J64" s="47"/>
    </row>
    <row r="65" spans="1:10" ht="12">
      <c r="A65" s="48"/>
      <c r="B65" s="49"/>
      <c r="C65" s="49"/>
      <c r="D65" s="49"/>
      <c r="E65" s="49"/>
      <c r="F65" s="49"/>
      <c r="G65" s="49"/>
      <c r="H65" s="49"/>
      <c r="I65" s="51"/>
      <c r="J65" s="52"/>
    </row>
    <row r="66" spans="1:10" s="24" customFormat="1" ht="12.75">
      <c r="A66" s="53" t="s">
        <v>815</v>
      </c>
      <c r="B66" s="54" t="s">
        <v>825</v>
      </c>
      <c r="C66" s="55" t="s">
        <v>816</v>
      </c>
      <c r="D66" s="56"/>
      <c r="E66" s="55" t="s">
        <v>817</v>
      </c>
      <c r="F66" s="56"/>
      <c r="G66" s="55" t="s">
        <v>818</v>
      </c>
      <c r="H66" s="56"/>
      <c r="I66" s="57" t="s">
        <v>819</v>
      </c>
      <c r="J66" s="58"/>
    </row>
    <row r="67" spans="1:10" ht="7.5" customHeight="1">
      <c r="A67" s="59"/>
      <c r="B67" s="60"/>
      <c r="C67" s="60"/>
      <c r="D67" s="60"/>
      <c r="E67" s="60"/>
      <c r="F67" s="60"/>
      <c r="G67" s="60"/>
      <c r="H67" s="60"/>
      <c r="I67" s="61"/>
      <c r="J67" s="52"/>
    </row>
    <row r="68" spans="1:10" ht="12">
      <c r="A68" s="59"/>
      <c r="B68" s="60"/>
      <c r="C68" s="63"/>
      <c r="D68" s="63"/>
      <c r="E68" s="63"/>
      <c r="F68" s="63"/>
      <c r="G68" s="60"/>
      <c r="H68" s="60"/>
      <c r="I68" s="61"/>
      <c r="J68" s="52"/>
    </row>
    <row r="69" spans="1:10" ht="21.75" customHeight="1">
      <c r="A69" s="74">
        <v>10</v>
      </c>
      <c r="B69" s="62">
        <v>4</v>
      </c>
      <c r="C69" s="63" t="str">
        <f>$D$11</f>
        <v>GVK98 2</v>
      </c>
      <c r="D69" s="63"/>
      <c r="E69" s="63" t="s">
        <v>832</v>
      </c>
      <c r="F69" s="63"/>
      <c r="G69" s="49" t="s">
        <v>840</v>
      </c>
      <c r="H69" s="60"/>
      <c r="I69" s="82" t="s">
        <v>876</v>
      </c>
      <c r="J69" s="52"/>
    </row>
    <row r="70" spans="1:10" ht="12.75">
      <c r="A70" s="74"/>
      <c r="B70" s="62"/>
      <c r="C70" s="63"/>
      <c r="D70" s="63"/>
      <c r="E70" s="63"/>
      <c r="F70" s="63"/>
      <c r="G70" s="60"/>
      <c r="H70" s="60"/>
      <c r="I70" s="84"/>
      <c r="J70" s="52"/>
    </row>
    <row r="71" spans="1:10" ht="21.75" customHeight="1">
      <c r="A71" s="75">
        <v>11</v>
      </c>
      <c r="B71" s="64">
        <v>4</v>
      </c>
      <c r="C71" s="65" t="str">
        <f>$D$10</f>
        <v>Eneryda 1</v>
      </c>
      <c r="D71" s="65"/>
      <c r="E71" s="65" t="str">
        <f>$D$11</f>
        <v>GVK98 2</v>
      </c>
      <c r="F71" s="65"/>
      <c r="G71" s="70" t="s">
        <v>840</v>
      </c>
      <c r="H71" s="66"/>
      <c r="I71" s="82" t="s">
        <v>875</v>
      </c>
      <c r="J71" s="67"/>
    </row>
    <row r="74" ht="12">
      <c r="E74" s="20"/>
    </row>
    <row r="75" ht="12">
      <c r="E75" s="20"/>
    </row>
    <row r="76" spans="1:5" ht="15.75">
      <c r="A76" s="41" t="s">
        <v>823</v>
      </c>
      <c r="C76" s="36" t="s">
        <v>873</v>
      </c>
      <c r="E76" s="20"/>
    </row>
    <row r="79" ht="15">
      <c r="C79" s="9"/>
    </row>
    <row r="80" ht="12">
      <c r="F80" s="17"/>
    </row>
    <row r="81" spans="3:6" ht="15">
      <c r="C81" s="11" t="s">
        <v>826</v>
      </c>
      <c r="D81" s="17"/>
      <c r="E81" s="73" t="s">
        <v>871</v>
      </c>
      <c r="F81" s="17"/>
    </row>
    <row r="82" spans="1:9" s="36" customFormat="1" ht="12.75">
      <c r="A82" s="37" t="s">
        <v>815</v>
      </c>
      <c r="B82" s="38" t="s">
        <v>825</v>
      </c>
      <c r="D82" s="17"/>
      <c r="E82" s="17"/>
      <c r="F82" s="24"/>
      <c r="G82" s="39" t="s">
        <v>818</v>
      </c>
      <c r="H82" s="24"/>
      <c r="I82" s="40" t="s">
        <v>819</v>
      </c>
    </row>
    <row r="83" spans="3:6" ht="12">
      <c r="C83" s="23"/>
      <c r="D83" s="17"/>
      <c r="E83" s="17"/>
      <c r="F83" s="17"/>
    </row>
    <row r="84" spans="1:7" ht="15" customHeight="1">
      <c r="A84" s="76">
        <v>12</v>
      </c>
      <c r="B84" s="7">
        <v>2</v>
      </c>
      <c r="C84" s="27" t="s">
        <v>841</v>
      </c>
      <c r="D84" s="27"/>
      <c r="E84" s="27" t="s">
        <v>842</v>
      </c>
      <c r="F84" s="27"/>
      <c r="G84" s="27" t="s">
        <v>843</v>
      </c>
    </row>
    <row r="85" spans="1:9" ht="27.75" customHeight="1">
      <c r="A85" s="76"/>
      <c r="B85" s="7"/>
      <c r="C85" s="80" t="s">
        <v>756</v>
      </c>
      <c r="D85" s="81"/>
      <c r="E85" s="80" t="s">
        <v>831</v>
      </c>
      <c r="F85" s="27"/>
      <c r="G85" s="30"/>
      <c r="I85" s="82" t="s">
        <v>876</v>
      </c>
    </row>
    <row r="86" spans="1:9" ht="15" customHeight="1">
      <c r="A86" s="76">
        <v>13</v>
      </c>
      <c r="B86" s="7">
        <v>2</v>
      </c>
      <c r="C86" s="78" t="s">
        <v>843</v>
      </c>
      <c r="D86" s="78"/>
      <c r="E86" s="78" t="s">
        <v>844</v>
      </c>
      <c r="F86" s="27"/>
      <c r="G86" s="28" t="s">
        <v>847</v>
      </c>
      <c r="I86" s="83"/>
    </row>
    <row r="87" spans="1:9" ht="27.75" customHeight="1">
      <c r="A87" s="18"/>
      <c r="B87" s="7"/>
      <c r="C87" s="80" t="s">
        <v>882</v>
      </c>
      <c r="D87" s="81"/>
      <c r="E87" s="80" t="s">
        <v>883</v>
      </c>
      <c r="F87" s="27"/>
      <c r="G87" s="30"/>
      <c r="I87" s="82" t="s">
        <v>875</v>
      </c>
    </row>
    <row r="88" spans="1:9" ht="15" customHeight="1">
      <c r="A88" s="31" t="s">
        <v>863</v>
      </c>
      <c r="B88" s="7">
        <v>2</v>
      </c>
      <c r="C88" s="78" t="s">
        <v>845</v>
      </c>
      <c r="D88" s="78"/>
      <c r="E88" s="78" t="s">
        <v>846</v>
      </c>
      <c r="F88" s="27"/>
      <c r="G88" s="28" t="s">
        <v>848</v>
      </c>
      <c r="I88" s="83"/>
    </row>
    <row r="89" spans="1:9" ht="27.75" customHeight="1">
      <c r="A89" s="18"/>
      <c r="B89" s="7"/>
      <c r="C89" s="80" t="s">
        <v>831</v>
      </c>
      <c r="D89" s="78"/>
      <c r="E89" s="80" t="s">
        <v>882</v>
      </c>
      <c r="F89" s="27"/>
      <c r="G89" s="30"/>
      <c r="I89" s="82" t="s">
        <v>875</v>
      </c>
    </row>
    <row r="90" spans="1:9" ht="15" customHeight="1">
      <c r="A90" s="31" t="s">
        <v>864</v>
      </c>
      <c r="B90" s="7">
        <v>2</v>
      </c>
      <c r="C90" s="78" t="s">
        <v>847</v>
      </c>
      <c r="D90" s="78"/>
      <c r="E90" s="78" t="s">
        <v>848</v>
      </c>
      <c r="F90" s="27"/>
      <c r="G90" s="28" t="s">
        <v>849</v>
      </c>
      <c r="I90" s="83"/>
    </row>
    <row r="91" spans="3:9" ht="27.75" customHeight="1">
      <c r="C91" s="80" t="s">
        <v>756</v>
      </c>
      <c r="D91" s="79"/>
      <c r="E91" s="80" t="s">
        <v>883</v>
      </c>
      <c r="G91" s="29"/>
      <c r="I91" s="82" t="s">
        <v>876</v>
      </c>
    </row>
    <row r="95" spans="3:5" ht="15">
      <c r="C95" s="11" t="s">
        <v>827</v>
      </c>
      <c r="E95" s="73" t="s">
        <v>859</v>
      </c>
    </row>
    <row r="96" spans="1:9" ht="12.75">
      <c r="A96" s="37" t="s">
        <v>815</v>
      </c>
      <c r="B96" s="38" t="s">
        <v>825</v>
      </c>
      <c r="D96" s="17"/>
      <c r="E96" s="17"/>
      <c r="F96" s="17"/>
      <c r="G96" s="39" t="s">
        <v>818</v>
      </c>
      <c r="H96" s="24"/>
      <c r="I96" s="40" t="s">
        <v>819</v>
      </c>
    </row>
    <row r="97" spans="3:6" ht="12">
      <c r="C97" s="23"/>
      <c r="D97" s="17"/>
      <c r="E97" s="17"/>
      <c r="F97" s="17"/>
    </row>
    <row r="98" spans="1:7" ht="15" customHeight="1">
      <c r="A98" s="76">
        <v>16</v>
      </c>
      <c r="B98" s="7">
        <v>3</v>
      </c>
      <c r="C98" s="27" t="s">
        <v>850</v>
      </c>
      <c r="D98" s="27"/>
      <c r="E98" s="27" t="s">
        <v>851</v>
      </c>
      <c r="F98" s="27"/>
      <c r="G98" s="27" t="s">
        <v>852</v>
      </c>
    </row>
    <row r="99" spans="1:9" ht="27.75" customHeight="1">
      <c r="A99" s="76"/>
      <c r="B99" s="7"/>
      <c r="C99" s="80" t="s">
        <v>837</v>
      </c>
      <c r="D99" s="81"/>
      <c r="E99" s="80" t="s">
        <v>839</v>
      </c>
      <c r="F99" s="27"/>
      <c r="G99" s="30"/>
      <c r="I99" s="82" t="s">
        <v>878</v>
      </c>
    </row>
    <row r="100" spans="1:9" ht="15" customHeight="1">
      <c r="A100" s="76">
        <v>17</v>
      </c>
      <c r="B100" s="7">
        <v>3</v>
      </c>
      <c r="C100" s="78" t="s">
        <v>852</v>
      </c>
      <c r="D100" s="78"/>
      <c r="E100" s="78" t="s">
        <v>853</v>
      </c>
      <c r="F100" s="27"/>
      <c r="G100" s="28" t="s">
        <v>854</v>
      </c>
      <c r="I100" s="83"/>
    </row>
    <row r="101" spans="1:9" ht="27.75" customHeight="1">
      <c r="A101" s="18"/>
      <c r="B101" s="7"/>
      <c r="C101" s="80" t="s">
        <v>834</v>
      </c>
      <c r="D101" s="81"/>
      <c r="E101" s="80" t="s">
        <v>884</v>
      </c>
      <c r="F101" s="27"/>
      <c r="G101" s="30"/>
      <c r="I101" s="82" t="s">
        <v>876</v>
      </c>
    </row>
    <row r="102" spans="1:9" ht="15" customHeight="1">
      <c r="A102" s="31" t="s">
        <v>865</v>
      </c>
      <c r="B102" s="7">
        <v>3</v>
      </c>
      <c r="C102" s="78" t="s">
        <v>855</v>
      </c>
      <c r="D102" s="78"/>
      <c r="E102" s="78" t="s">
        <v>856</v>
      </c>
      <c r="F102" s="27"/>
      <c r="G102" s="28" t="s">
        <v>857</v>
      </c>
      <c r="I102" s="83"/>
    </row>
    <row r="103" spans="1:9" ht="27.75" customHeight="1">
      <c r="A103" s="18"/>
      <c r="B103" s="7"/>
      <c r="C103" s="80" t="s">
        <v>839</v>
      </c>
      <c r="D103" s="78"/>
      <c r="E103" s="80" t="s">
        <v>884</v>
      </c>
      <c r="F103" s="27"/>
      <c r="G103" s="30"/>
      <c r="I103" s="82" t="s">
        <v>876</v>
      </c>
    </row>
    <row r="104" spans="1:9" ht="15" customHeight="1">
      <c r="A104" s="31" t="s">
        <v>866</v>
      </c>
      <c r="B104" s="7">
        <v>3</v>
      </c>
      <c r="C104" s="78" t="s">
        <v>854</v>
      </c>
      <c r="D104" s="78"/>
      <c r="E104" s="78" t="s">
        <v>857</v>
      </c>
      <c r="F104" s="27"/>
      <c r="G104" s="28" t="s">
        <v>858</v>
      </c>
      <c r="I104" s="83"/>
    </row>
    <row r="105" spans="3:9" ht="27.75" customHeight="1">
      <c r="C105" s="80" t="s">
        <v>837</v>
      </c>
      <c r="D105" s="79"/>
      <c r="E105" s="80" t="s">
        <v>834</v>
      </c>
      <c r="G105" s="29"/>
      <c r="I105" s="82" t="s">
        <v>876</v>
      </c>
    </row>
    <row r="109" spans="3:5" ht="15">
      <c r="C109" s="11" t="s">
        <v>828</v>
      </c>
      <c r="E109" s="73" t="s">
        <v>870</v>
      </c>
    </row>
    <row r="110" spans="1:9" ht="12.75">
      <c r="A110" s="37" t="s">
        <v>815</v>
      </c>
      <c r="B110" s="38" t="s">
        <v>825</v>
      </c>
      <c r="G110" s="39" t="s">
        <v>818</v>
      </c>
      <c r="H110" s="24"/>
      <c r="I110" s="40" t="s">
        <v>819</v>
      </c>
    </row>
    <row r="112" spans="1:7" ht="15" customHeight="1">
      <c r="A112" s="76">
        <v>20</v>
      </c>
      <c r="B112" s="7">
        <v>4</v>
      </c>
      <c r="C112" s="28" t="s">
        <v>860</v>
      </c>
      <c r="D112" s="28"/>
      <c r="E112" s="28" t="s">
        <v>861</v>
      </c>
      <c r="F112" s="28"/>
      <c r="G112" s="28" t="s">
        <v>862</v>
      </c>
    </row>
    <row r="113" spans="1:9" ht="27.75" customHeight="1">
      <c r="A113" s="76"/>
      <c r="B113" s="7"/>
      <c r="C113" s="77" t="s">
        <v>879</v>
      </c>
      <c r="D113" s="78"/>
      <c r="E113" s="77" t="s">
        <v>881</v>
      </c>
      <c r="F113" s="28"/>
      <c r="G113" s="30"/>
      <c r="I113" s="82" t="s">
        <v>875</v>
      </c>
    </row>
    <row r="114" spans="1:9" ht="15" customHeight="1">
      <c r="A114" s="76">
        <v>21</v>
      </c>
      <c r="B114" s="7">
        <v>4</v>
      </c>
      <c r="C114" s="28" t="s">
        <v>862</v>
      </c>
      <c r="D114" s="28"/>
      <c r="E114" s="28" t="s">
        <v>860</v>
      </c>
      <c r="F114" s="28"/>
      <c r="G114" s="28" t="s">
        <v>861</v>
      </c>
      <c r="I114" s="83"/>
    </row>
    <row r="115" spans="1:9" ht="27.75" customHeight="1">
      <c r="A115" s="76"/>
      <c r="B115" s="7"/>
      <c r="C115" s="77" t="s">
        <v>880</v>
      </c>
      <c r="D115" s="78"/>
      <c r="E115" s="77" t="s">
        <v>879</v>
      </c>
      <c r="F115" s="28"/>
      <c r="G115" s="30"/>
      <c r="I115" s="82" t="s">
        <v>875</v>
      </c>
    </row>
    <row r="116" spans="1:9" ht="15" customHeight="1">
      <c r="A116" s="76">
        <v>22</v>
      </c>
      <c r="B116" s="7">
        <v>4</v>
      </c>
      <c r="C116" s="28" t="s">
        <v>861</v>
      </c>
      <c r="D116" s="28"/>
      <c r="E116" s="28" t="s">
        <v>862</v>
      </c>
      <c r="F116" s="28"/>
      <c r="G116" s="28" t="s">
        <v>860</v>
      </c>
      <c r="I116" s="83"/>
    </row>
    <row r="117" spans="3:9" ht="27.75" customHeight="1">
      <c r="C117" s="77" t="s">
        <v>881</v>
      </c>
      <c r="D117" s="79"/>
      <c r="E117" s="77" t="s">
        <v>880</v>
      </c>
      <c r="G117" s="29"/>
      <c r="I117" s="82" t="s">
        <v>877</v>
      </c>
    </row>
    <row r="120" spans="1:4" ht="18" customHeight="1">
      <c r="A120" s="26" t="s">
        <v>821</v>
      </c>
      <c r="D120" s="24" t="s">
        <v>757</v>
      </c>
    </row>
    <row r="121" spans="2:4" ht="18" customHeight="1">
      <c r="B121" s="7">
        <v>1</v>
      </c>
      <c r="C121" s="110" t="s">
        <v>756</v>
      </c>
      <c r="D121">
        <v>13</v>
      </c>
    </row>
    <row r="122" spans="2:4" ht="18" customHeight="1">
      <c r="B122" s="7">
        <v>2</v>
      </c>
      <c r="C122" s="110" t="s">
        <v>883</v>
      </c>
      <c r="D122">
        <v>11</v>
      </c>
    </row>
    <row r="123" spans="2:4" ht="18" customHeight="1">
      <c r="B123" s="7">
        <v>3</v>
      </c>
      <c r="C123" s="110" t="s">
        <v>882</v>
      </c>
      <c r="D123">
        <v>10</v>
      </c>
    </row>
    <row r="124" spans="2:4" ht="18" customHeight="1">
      <c r="B124" s="7">
        <v>4</v>
      </c>
      <c r="C124" s="110" t="s">
        <v>831</v>
      </c>
      <c r="D124">
        <v>9</v>
      </c>
    </row>
    <row r="125" spans="2:4" ht="18" customHeight="1">
      <c r="B125" s="7">
        <v>5</v>
      </c>
      <c r="C125" s="110" t="s">
        <v>837</v>
      </c>
      <c r="D125">
        <v>8</v>
      </c>
    </row>
    <row r="126" spans="2:4" ht="18" customHeight="1">
      <c r="B126" s="7">
        <v>6</v>
      </c>
      <c r="C126" s="110" t="s">
        <v>834</v>
      </c>
      <c r="D126">
        <v>7</v>
      </c>
    </row>
    <row r="127" spans="2:4" ht="18" customHeight="1">
      <c r="B127" s="7">
        <v>7</v>
      </c>
      <c r="C127" s="110" t="s">
        <v>839</v>
      </c>
      <c r="D127">
        <v>6</v>
      </c>
    </row>
    <row r="128" spans="2:4" ht="18" customHeight="1">
      <c r="B128" s="7">
        <v>8</v>
      </c>
      <c r="C128" s="110" t="s">
        <v>884</v>
      </c>
      <c r="D128">
        <v>5</v>
      </c>
    </row>
    <row r="129" spans="2:4" ht="18" customHeight="1">
      <c r="B129" s="7">
        <v>9</v>
      </c>
      <c r="C129" s="111" t="s">
        <v>881</v>
      </c>
      <c r="D129">
        <v>4</v>
      </c>
    </row>
    <row r="130" spans="2:4" ht="18" customHeight="1">
      <c r="B130" s="7">
        <v>10</v>
      </c>
      <c r="C130" s="111" t="s">
        <v>879</v>
      </c>
      <c r="D130">
        <v>3</v>
      </c>
    </row>
    <row r="131" spans="2:4" ht="18" customHeight="1">
      <c r="B131" s="7">
        <v>11</v>
      </c>
      <c r="C131" s="111" t="s">
        <v>880</v>
      </c>
      <c r="D131">
        <v>2</v>
      </c>
    </row>
    <row r="132" ht="12">
      <c r="C132" s="49"/>
    </row>
  </sheetData>
  <sheetProtection/>
  <printOptions/>
  <pageMargins left="0.3937007874015748" right="0.3937007874015748" top="0.3937007874015748" bottom="0.3937007874015748" header="0" footer="0"/>
  <pageSetup horizontalDpi="300" verticalDpi="300" orientation="portrait" paperSize="9" scale="88"/>
  <rowBreaks count="2" manualBreakCount="2">
    <brk id="20" max="255" man="1"/>
    <brk id="72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0" sqref="I10"/>
    </sheetView>
  </sheetViews>
  <sheetFormatPr defaultColWidth="8.8515625" defaultRowHeight="12.75"/>
  <sheetData>
    <row r="1" s="8" customFormat="1" ht="16.5">
      <c r="A1" s="8" t="s">
        <v>6</v>
      </c>
    </row>
    <row r="2" s="36" customFormat="1" ht="12.75"/>
    <row r="3" spans="1:4" s="3" customFormat="1" ht="18" customHeight="1">
      <c r="A3" s="3" t="s">
        <v>605</v>
      </c>
      <c r="D3" s="3" t="s">
        <v>757</v>
      </c>
    </row>
    <row r="4" spans="1:4" s="36" customFormat="1" ht="18" customHeight="1">
      <c r="A4" s="98">
        <v>1</v>
      </c>
      <c r="B4" s="36" t="s">
        <v>593</v>
      </c>
      <c r="D4" s="25">
        <v>8</v>
      </c>
    </row>
    <row r="5" spans="1:4" s="36" customFormat="1" ht="18" customHeight="1">
      <c r="A5" s="98">
        <v>2</v>
      </c>
      <c r="B5" s="36" t="s">
        <v>799</v>
      </c>
      <c r="D5" s="25">
        <v>6</v>
      </c>
    </row>
    <row r="6" spans="1:4" s="36" customFormat="1" ht="18" customHeight="1">
      <c r="A6" s="98">
        <v>3</v>
      </c>
      <c r="B6" s="36" t="s">
        <v>620</v>
      </c>
      <c r="D6" s="25">
        <v>5</v>
      </c>
    </row>
    <row r="7" spans="1:4" s="36" customFormat="1" ht="18" customHeight="1">
      <c r="A7" s="98">
        <v>4</v>
      </c>
      <c r="B7" s="36" t="s">
        <v>772</v>
      </c>
      <c r="D7" s="25">
        <v>4</v>
      </c>
    </row>
    <row r="8" spans="1:4" s="36" customFormat="1" ht="18" customHeight="1">
      <c r="A8" s="98">
        <v>5</v>
      </c>
      <c r="B8" s="36" t="s">
        <v>774</v>
      </c>
      <c r="D8" s="25">
        <v>3</v>
      </c>
    </row>
    <row r="9" spans="1:4" s="36" customFormat="1" ht="18" customHeight="1">
      <c r="A9" s="98">
        <v>6</v>
      </c>
      <c r="B9" s="36" t="s">
        <v>621</v>
      </c>
      <c r="D9" s="25">
        <v>2</v>
      </c>
    </row>
    <row r="10" spans="1:4" s="36" customFormat="1" ht="16.5" customHeight="1">
      <c r="A10" s="98"/>
      <c r="D10" s="25"/>
    </row>
    <row r="11" ht="12">
      <c r="A11" s="7"/>
    </row>
    <row r="13" spans="1:5" s="6" customFormat="1" ht="18" customHeight="1">
      <c r="A13" s="3" t="s">
        <v>604</v>
      </c>
      <c r="B13" s="3"/>
      <c r="C13" s="3"/>
      <c r="D13" s="3" t="s">
        <v>757</v>
      </c>
      <c r="E13" s="3"/>
    </row>
    <row r="14" spans="1:4" ht="18" customHeight="1">
      <c r="A14" s="98">
        <v>1</v>
      </c>
      <c r="B14" s="36" t="s">
        <v>756</v>
      </c>
      <c r="C14" s="36"/>
      <c r="D14" s="25">
        <v>17</v>
      </c>
    </row>
    <row r="15" spans="1:4" ht="18" customHeight="1">
      <c r="A15" s="98">
        <v>2</v>
      </c>
      <c r="B15" s="36" t="s">
        <v>831</v>
      </c>
      <c r="C15" s="36"/>
      <c r="D15" s="25">
        <v>15</v>
      </c>
    </row>
    <row r="16" spans="1:4" ht="18" customHeight="1">
      <c r="A16" s="98">
        <v>3</v>
      </c>
      <c r="B16" s="36" t="s">
        <v>597</v>
      </c>
      <c r="C16" s="36"/>
      <c r="D16" s="25">
        <v>14</v>
      </c>
    </row>
    <row r="17" spans="1:4" ht="18" customHeight="1">
      <c r="A17" s="98">
        <v>4</v>
      </c>
      <c r="B17" s="36" t="s">
        <v>798</v>
      </c>
      <c r="C17" s="36"/>
      <c r="D17" s="25">
        <v>13</v>
      </c>
    </row>
    <row r="18" spans="1:4" ht="18" customHeight="1">
      <c r="A18" s="98">
        <v>5</v>
      </c>
      <c r="B18" s="36" t="s">
        <v>883</v>
      </c>
      <c r="C18" s="36"/>
      <c r="D18" s="25">
        <v>12</v>
      </c>
    </row>
    <row r="19" spans="1:4" ht="18" customHeight="1">
      <c r="A19" s="98">
        <v>6</v>
      </c>
      <c r="B19" s="36" t="s">
        <v>790</v>
      </c>
      <c r="C19" s="36"/>
      <c r="D19" s="25">
        <v>11</v>
      </c>
    </row>
    <row r="20" spans="1:4" ht="18" customHeight="1">
      <c r="A20" s="98">
        <v>7</v>
      </c>
      <c r="B20" s="36" t="s">
        <v>600</v>
      </c>
      <c r="C20" s="36"/>
      <c r="D20" s="25">
        <v>10</v>
      </c>
    </row>
    <row r="21" spans="1:4" ht="18" customHeight="1">
      <c r="A21" s="98">
        <v>8</v>
      </c>
      <c r="B21" s="36" t="s">
        <v>599</v>
      </c>
      <c r="C21" s="36"/>
      <c r="D21" s="25">
        <v>9</v>
      </c>
    </row>
    <row r="22" spans="1:4" ht="18" customHeight="1">
      <c r="A22" s="98">
        <v>9</v>
      </c>
      <c r="B22" s="36" t="s">
        <v>811</v>
      </c>
      <c r="C22" s="36"/>
      <c r="D22" s="25">
        <v>8</v>
      </c>
    </row>
    <row r="23" spans="1:4" ht="18" customHeight="1">
      <c r="A23" s="98">
        <v>9</v>
      </c>
      <c r="B23" s="36" t="s">
        <v>603</v>
      </c>
      <c r="C23" s="36"/>
      <c r="D23" s="25">
        <v>8</v>
      </c>
    </row>
    <row r="24" spans="1:4" ht="18" customHeight="1">
      <c r="A24" s="98">
        <v>11</v>
      </c>
      <c r="B24" s="36" t="s">
        <v>837</v>
      </c>
      <c r="C24" s="36"/>
      <c r="D24" s="25">
        <v>7</v>
      </c>
    </row>
    <row r="25" spans="1:4" ht="18" customHeight="1">
      <c r="A25" s="98">
        <v>11</v>
      </c>
      <c r="B25" s="36" t="s">
        <v>879</v>
      </c>
      <c r="C25" s="36"/>
      <c r="D25" s="25">
        <v>7</v>
      </c>
    </row>
    <row r="26" spans="1:4" ht="18" customHeight="1">
      <c r="A26" s="98">
        <v>13</v>
      </c>
      <c r="B26" s="36" t="s">
        <v>593</v>
      </c>
      <c r="C26" s="36"/>
      <c r="D26" s="25">
        <v>6</v>
      </c>
    </row>
    <row r="27" spans="1:4" ht="18" customHeight="1">
      <c r="A27" s="98">
        <v>14</v>
      </c>
      <c r="B27" s="36" t="s">
        <v>799</v>
      </c>
      <c r="C27" s="36"/>
      <c r="D27" s="25">
        <v>5</v>
      </c>
    </row>
    <row r="28" spans="1:4" ht="18" customHeight="1">
      <c r="A28" s="98">
        <v>15</v>
      </c>
      <c r="B28" s="36" t="s">
        <v>881</v>
      </c>
      <c r="C28" s="36"/>
      <c r="D28" s="25">
        <v>4</v>
      </c>
    </row>
    <row r="29" spans="1:4" ht="18" customHeight="1">
      <c r="A29" s="98">
        <v>16</v>
      </c>
      <c r="B29" s="36" t="s">
        <v>880</v>
      </c>
      <c r="C29" s="36"/>
      <c r="D29" s="25">
        <v>3</v>
      </c>
    </row>
    <row r="30" spans="1:4" ht="18" customHeight="1">
      <c r="A30" s="98">
        <v>17</v>
      </c>
      <c r="B30" s="36" t="s">
        <v>601</v>
      </c>
      <c r="C30" s="36"/>
      <c r="D30" s="25">
        <v>2</v>
      </c>
    </row>
    <row r="31" spans="1:4" ht="18" customHeight="1">
      <c r="A31" s="98">
        <v>17</v>
      </c>
      <c r="B31" s="36" t="s">
        <v>730</v>
      </c>
      <c r="C31" s="36"/>
      <c r="D31" s="25">
        <v>2</v>
      </c>
    </row>
    <row r="32" spans="1:4" ht="18" customHeight="1">
      <c r="A32" s="98">
        <v>17</v>
      </c>
      <c r="B32" s="36" t="s">
        <v>602</v>
      </c>
      <c r="C32" s="36"/>
      <c r="D32" s="25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J16" sqref="J16"/>
    </sheetView>
  </sheetViews>
  <sheetFormatPr defaultColWidth="8.8515625" defaultRowHeight="12.75"/>
  <cols>
    <col min="2" max="2" width="20.28125" style="0" customWidth="1"/>
  </cols>
  <sheetData>
    <row r="1" s="150" customFormat="1" ht="15.75">
      <c r="A1" s="150" t="s">
        <v>18</v>
      </c>
    </row>
    <row r="3" spans="1:3" s="3" customFormat="1" ht="15">
      <c r="A3" s="3" t="s">
        <v>11</v>
      </c>
      <c r="C3" s="3" t="s">
        <v>19</v>
      </c>
    </row>
    <row r="4" spans="1:3" s="36" customFormat="1" ht="12.75">
      <c r="A4" s="98">
        <v>1</v>
      </c>
      <c r="B4" s="36" t="s">
        <v>7</v>
      </c>
      <c r="C4" s="25"/>
    </row>
    <row r="5" spans="1:3" s="36" customFormat="1" ht="12.75">
      <c r="A5" s="98">
        <v>2</v>
      </c>
      <c r="B5" s="36" t="s">
        <v>8</v>
      </c>
      <c r="C5" s="25"/>
    </row>
    <row r="6" spans="1:3" s="36" customFormat="1" ht="12.75">
      <c r="A6" s="98">
        <v>3</v>
      </c>
      <c r="B6" s="36" t="s">
        <v>831</v>
      </c>
      <c r="C6" s="25">
        <v>12</v>
      </c>
    </row>
    <row r="7" spans="1:3" s="36" customFormat="1" ht="12.75">
      <c r="A7" s="98">
        <v>4</v>
      </c>
      <c r="B7" s="36" t="s">
        <v>799</v>
      </c>
      <c r="C7" s="25">
        <v>10</v>
      </c>
    </row>
    <row r="8" spans="1:3" s="36" customFormat="1" ht="12.75">
      <c r="A8" s="98">
        <v>5</v>
      </c>
      <c r="B8" s="36" t="s">
        <v>9</v>
      </c>
      <c r="C8" s="25"/>
    </row>
    <row r="9" spans="1:3" s="36" customFormat="1" ht="12.75">
      <c r="A9" s="98">
        <v>6</v>
      </c>
      <c r="B9" s="36" t="s">
        <v>602</v>
      </c>
      <c r="C9" s="25">
        <v>9</v>
      </c>
    </row>
    <row r="10" s="36" customFormat="1" ht="12.75">
      <c r="C10" s="25"/>
    </row>
    <row r="11" spans="1:3" s="3" customFormat="1" ht="15">
      <c r="A11" s="3" t="s">
        <v>10</v>
      </c>
      <c r="C11" s="140"/>
    </row>
    <row r="12" spans="1:3" s="36" customFormat="1" ht="12.75">
      <c r="A12" s="98">
        <v>1</v>
      </c>
      <c r="B12" s="36" t="s">
        <v>790</v>
      </c>
      <c r="C12" s="25">
        <v>8</v>
      </c>
    </row>
    <row r="13" spans="1:3" s="36" customFormat="1" ht="12.75">
      <c r="A13" s="98">
        <v>2</v>
      </c>
      <c r="B13" s="36" t="s">
        <v>8</v>
      </c>
      <c r="C13" s="25"/>
    </row>
    <row r="14" spans="1:3" s="36" customFormat="1" ht="12.75">
      <c r="A14" s="98">
        <v>3</v>
      </c>
      <c r="B14" s="36" t="s">
        <v>406</v>
      </c>
      <c r="C14" s="25"/>
    </row>
    <row r="15" spans="1:3" s="36" customFormat="1" ht="12.75">
      <c r="A15" s="98">
        <v>4</v>
      </c>
      <c r="B15" s="36" t="s">
        <v>593</v>
      </c>
      <c r="C15" s="25">
        <v>7</v>
      </c>
    </row>
    <row r="16" spans="1:3" s="36" customFormat="1" ht="12.75">
      <c r="A16" s="98">
        <v>5</v>
      </c>
      <c r="B16" s="36" t="s">
        <v>837</v>
      </c>
      <c r="C16" s="25">
        <v>6</v>
      </c>
    </row>
    <row r="17" spans="1:3" s="36" customFormat="1" ht="12.75">
      <c r="A17" s="98">
        <v>6</v>
      </c>
      <c r="B17" s="36" t="s">
        <v>12</v>
      </c>
      <c r="C17" s="25"/>
    </row>
    <row r="18" spans="1:3" s="36" customFormat="1" ht="12.75">
      <c r="A18" s="98">
        <v>7</v>
      </c>
      <c r="B18" s="36" t="s">
        <v>13</v>
      </c>
      <c r="C18" s="25"/>
    </row>
    <row r="19" spans="1:3" s="36" customFormat="1" ht="12.75">
      <c r="A19" s="98">
        <v>8</v>
      </c>
      <c r="B19" s="36" t="s">
        <v>832</v>
      </c>
      <c r="C19" s="25">
        <v>5</v>
      </c>
    </row>
    <row r="20" spans="1:3" s="36" customFormat="1" ht="12.75">
      <c r="A20" s="98">
        <v>9</v>
      </c>
      <c r="B20" s="36" t="s">
        <v>811</v>
      </c>
      <c r="C20" s="25">
        <v>4</v>
      </c>
    </row>
    <row r="21" spans="1:3" s="36" customFormat="1" ht="12.75">
      <c r="A21" s="98">
        <v>10</v>
      </c>
      <c r="B21" s="36" t="s">
        <v>20</v>
      </c>
      <c r="C21" s="25"/>
    </row>
    <row r="22" spans="1:3" s="36" customFormat="1" ht="12.75">
      <c r="A22" s="98">
        <v>11</v>
      </c>
      <c r="B22" s="36" t="s">
        <v>14</v>
      </c>
      <c r="C22" s="25"/>
    </row>
    <row r="23" spans="1:3" s="36" customFormat="1" ht="12.75">
      <c r="A23" s="98">
        <v>12</v>
      </c>
      <c r="B23" s="36" t="s">
        <v>15</v>
      </c>
      <c r="C23" s="25"/>
    </row>
    <row r="24" spans="1:3" s="36" customFormat="1" ht="12.75">
      <c r="A24" s="98">
        <v>13</v>
      </c>
      <c r="B24" s="36" t="s">
        <v>637</v>
      </c>
      <c r="C24" s="25">
        <v>3</v>
      </c>
    </row>
    <row r="25" spans="1:3" s="36" customFormat="1" ht="12.75">
      <c r="A25" s="98">
        <v>14</v>
      </c>
      <c r="B25" s="36" t="s">
        <v>16</v>
      </c>
      <c r="C25" s="25"/>
    </row>
    <row r="26" spans="1:3" s="36" customFormat="1" ht="12.75">
      <c r="A26" s="98">
        <v>15</v>
      </c>
      <c r="B26" s="36" t="s">
        <v>603</v>
      </c>
      <c r="C26" s="25">
        <v>2</v>
      </c>
    </row>
    <row r="27" s="36" customFormat="1" ht="12.75"/>
    <row r="28" spans="1:3" s="3" customFormat="1" ht="15">
      <c r="A28" s="3" t="s">
        <v>728</v>
      </c>
      <c r="C28" s="3" t="s">
        <v>19</v>
      </c>
    </row>
    <row r="29" spans="1:3" s="36" customFormat="1" ht="12.75">
      <c r="A29" s="98">
        <v>1</v>
      </c>
      <c r="B29" s="36" t="s">
        <v>798</v>
      </c>
      <c r="C29" s="25">
        <v>5</v>
      </c>
    </row>
    <row r="30" spans="1:3" s="36" customFormat="1" ht="12.75">
      <c r="A30" s="98">
        <v>2</v>
      </c>
      <c r="B30" s="36" t="s">
        <v>799</v>
      </c>
      <c r="C30" s="25">
        <v>3</v>
      </c>
    </row>
    <row r="31" spans="1:3" s="36" customFormat="1" ht="12.75">
      <c r="A31" s="98">
        <v>3</v>
      </c>
      <c r="B31" s="36" t="s">
        <v>772</v>
      </c>
      <c r="C31" s="25">
        <v>2</v>
      </c>
    </row>
    <row r="32" spans="1:2" s="36" customFormat="1" ht="12.75">
      <c r="A32" s="98">
        <v>4</v>
      </c>
      <c r="B32" s="36" t="s">
        <v>17</v>
      </c>
    </row>
    <row r="33" s="36" customFormat="1" ht="12.75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1">
      <selection activeCell="F56" sqref="F56"/>
    </sheetView>
  </sheetViews>
  <sheetFormatPr defaultColWidth="8.8515625" defaultRowHeight="12.75"/>
  <sheetData>
    <row r="1" ht="18">
      <c r="A1" s="33" t="s">
        <v>758</v>
      </c>
    </row>
    <row r="48" spans="1:4" s="10" customFormat="1" ht="18" customHeight="1">
      <c r="A48" s="11" t="s">
        <v>764</v>
      </c>
      <c r="D48" s="3" t="s">
        <v>757</v>
      </c>
    </row>
    <row r="49" spans="1:5" ht="18.75" customHeight="1">
      <c r="A49" s="36">
        <v>1</v>
      </c>
      <c r="B49" s="36" t="s">
        <v>759</v>
      </c>
      <c r="C49" s="36"/>
      <c r="D49" s="25">
        <v>7</v>
      </c>
      <c r="E49" s="36"/>
    </row>
    <row r="50" spans="1:5" ht="18.75" customHeight="1">
      <c r="A50" s="36">
        <v>2</v>
      </c>
      <c r="B50" s="36" t="s">
        <v>760</v>
      </c>
      <c r="C50" s="36"/>
      <c r="D50" s="25">
        <v>5</v>
      </c>
      <c r="E50" s="36"/>
    </row>
    <row r="51" spans="1:5" ht="18.75" customHeight="1">
      <c r="A51" s="36">
        <v>3</v>
      </c>
      <c r="B51" s="36" t="s">
        <v>761</v>
      </c>
      <c r="C51" s="36"/>
      <c r="D51" s="25">
        <v>4</v>
      </c>
      <c r="E51" s="36"/>
    </row>
    <row r="52" spans="1:5" ht="18.75" customHeight="1">
      <c r="A52" s="36">
        <v>4</v>
      </c>
      <c r="B52" s="36" t="s">
        <v>762</v>
      </c>
      <c r="C52" s="36"/>
      <c r="D52" s="25">
        <v>3</v>
      </c>
      <c r="E52" s="36"/>
    </row>
    <row r="53" spans="1:5" ht="18.75" customHeight="1">
      <c r="A53" s="36">
        <v>5</v>
      </c>
      <c r="B53" s="36" t="s">
        <v>763</v>
      </c>
      <c r="C53" s="36"/>
      <c r="D53" s="25">
        <v>2</v>
      </c>
      <c r="E53" s="36"/>
    </row>
    <row r="54" spans="1:5" ht="12.75">
      <c r="A54" s="36"/>
      <c r="B54" s="36"/>
      <c r="C54" s="36"/>
      <c r="D54" s="36"/>
      <c r="E54" s="36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N16" sqref="N16"/>
    </sheetView>
  </sheetViews>
  <sheetFormatPr defaultColWidth="8.8515625" defaultRowHeight="12.75"/>
  <cols>
    <col min="1" max="1" width="7.421875" style="0" customWidth="1"/>
    <col min="2" max="2" width="4.28125" style="0" customWidth="1"/>
    <col min="9" max="9" width="11.8515625" style="0" customWidth="1"/>
  </cols>
  <sheetData>
    <row r="1" spans="1:9" s="2" customFormat="1" ht="16.5">
      <c r="A1" s="132" t="s">
        <v>796</v>
      </c>
      <c r="I1" s="133"/>
    </row>
    <row r="2" ht="12">
      <c r="I2" s="22"/>
    </row>
    <row r="3" ht="12">
      <c r="I3" s="22"/>
    </row>
    <row r="4" ht="12">
      <c r="I4" s="22"/>
    </row>
    <row r="5" spans="4:9" ht="15">
      <c r="D5" s="3" t="s">
        <v>797</v>
      </c>
      <c r="G5" s="24" t="s">
        <v>821</v>
      </c>
      <c r="I5" s="83" t="s">
        <v>757</v>
      </c>
    </row>
    <row r="6" spans="4:9" ht="15">
      <c r="D6" s="10"/>
      <c r="I6" s="22"/>
    </row>
    <row r="7" spans="4:9" ht="12.75">
      <c r="D7" s="36" t="s">
        <v>831</v>
      </c>
      <c r="E7" s="36"/>
      <c r="G7" s="36" t="s">
        <v>831</v>
      </c>
      <c r="I7" s="83" t="s">
        <v>810</v>
      </c>
    </row>
    <row r="8" spans="4:9" ht="12.75">
      <c r="D8" s="36" t="s">
        <v>837</v>
      </c>
      <c r="E8" s="36"/>
      <c r="G8" s="36" t="s">
        <v>790</v>
      </c>
      <c r="I8" s="83" t="s">
        <v>809</v>
      </c>
    </row>
    <row r="9" spans="4:9" ht="12.75">
      <c r="D9" s="36" t="s">
        <v>773</v>
      </c>
      <c r="E9" s="36"/>
      <c r="F9" t="s">
        <v>829</v>
      </c>
      <c r="G9" s="36" t="s">
        <v>880</v>
      </c>
      <c r="I9" s="83" t="s">
        <v>803</v>
      </c>
    </row>
    <row r="10" spans="4:9" ht="12.75">
      <c r="D10" s="36" t="s">
        <v>771</v>
      </c>
      <c r="E10" s="36"/>
      <c r="F10" t="s">
        <v>829</v>
      </c>
      <c r="G10" s="36" t="s">
        <v>811</v>
      </c>
      <c r="I10" s="83" t="s">
        <v>804</v>
      </c>
    </row>
    <row r="11" spans="4:9" ht="12.75">
      <c r="D11" s="36" t="s">
        <v>884</v>
      </c>
      <c r="E11" s="36"/>
      <c r="G11" s="36" t="s">
        <v>881</v>
      </c>
      <c r="I11" s="83" t="s">
        <v>805</v>
      </c>
    </row>
    <row r="12" spans="4:9" ht="12.75">
      <c r="D12" s="36" t="s">
        <v>881</v>
      </c>
      <c r="E12" s="36"/>
      <c r="G12" s="36" t="s">
        <v>837</v>
      </c>
      <c r="I12" s="83" t="s">
        <v>806</v>
      </c>
    </row>
    <row r="13" spans="4:9" ht="12.75">
      <c r="D13" s="36" t="s">
        <v>879</v>
      </c>
      <c r="E13" s="36"/>
      <c r="G13" s="36" t="s">
        <v>798</v>
      </c>
      <c r="I13" s="83" t="s">
        <v>807</v>
      </c>
    </row>
    <row r="14" spans="4:9" ht="12.75">
      <c r="D14" s="36" t="s">
        <v>880</v>
      </c>
      <c r="E14" s="36"/>
      <c r="G14" s="36" t="s">
        <v>799</v>
      </c>
      <c r="I14" s="83" t="s">
        <v>808</v>
      </c>
    </row>
    <row r="15" spans="4:9" ht="12.75">
      <c r="D15" s="36" t="s">
        <v>783</v>
      </c>
      <c r="E15" s="36"/>
      <c r="G15" s="36" t="s">
        <v>879</v>
      </c>
      <c r="I15" s="83" t="s">
        <v>802</v>
      </c>
    </row>
    <row r="16" spans="4:9" ht="12.75">
      <c r="D16" s="36" t="s">
        <v>784</v>
      </c>
      <c r="E16" s="36"/>
      <c r="G16" s="36" t="s">
        <v>800</v>
      </c>
      <c r="I16" s="83" t="s">
        <v>801</v>
      </c>
    </row>
    <row r="17" ht="12">
      <c r="I17" s="22"/>
    </row>
    <row r="18" ht="12">
      <c r="I18" s="22"/>
    </row>
    <row r="19" ht="12">
      <c r="I19" s="22"/>
    </row>
    <row r="20" ht="12">
      <c r="I20" s="22"/>
    </row>
    <row r="21" spans="2:9" ht="16.5">
      <c r="B21" s="1" t="s">
        <v>812</v>
      </c>
      <c r="E21" s="1" t="s">
        <v>813</v>
      </c>
      <c r="H21" s="1" t="s">
        <v>820</v>
      </c>
      <c r="I21" s="22"/>
    </row>
    <row r="22" spans="2:9" ht="16.5">
      <c r="B22" s="1"/>
      <c r="E22" s="1"/>
      <c r="I22" s="22"/>
    </row>
    <row r="23" spans="2:9" s="36" customFormat="1" ht="12.75">
      <c r="B23" s="36" t="str">
        <f>D7</f>
        <v>Värnamo 1</v>
      </c>
      <c r="E23" s="36" t="str">
        <f>D8</f>
        <v>Värnamo 2</v>
      </c>
      <c r="H23" s="36" t="str">
        <f>D9</f>
        <v>Falkenberg vit</v>
      </c>
      <c r="I23" s="123"/>
    </row>
    <row r="24" spans="2:9" s="36" customFormat="1" ht="12.75">
      <c r="B24" s="36" t="str">
        <f>D12</f>
        <v>GVK99-1</v>
      </c>
      <c r="E24" s="36" t="str">
        <f>D11</f>
        <v>Eneryda</v>
      </c>
      <c r="H24" s="36" t="str">
        <f>D10</f>
        <v>Falkenberg blå</v>
      </c>
      <c r="I24" s="123"/>
    </row>
    <row r="25" spans="2:9" s="36" customFormat="1" ht="12.75">
      <c r="B25" s="36" t="str">
        <f>D13</f>
        <v>GVK99-2</v>
      </c>
      <c r="E25" s="36" t="str">
        <f>D14</f>
        <v>GVK99-3</v>
      </c>
      <c r="H25" s="36" t="str">
        <f>D15</f>
        <v>Ljungby VBK</v>
      </c>
      <c r="I25" s="123"/>
    </row>
    <row r="26" spans="8:9" s="36" customFormat="1" ht="12.75">
      <c r="H26" s="36" t="str">
        <f>D16</f>
        <v>Falkenberg grön</v>
      </c>
      <c r="I26" s="123"/>
    </row>
    <row r="27" spans="2:9" ht="16.5">
      <c r="B27" s="2"/>
      <c r="F27" s="2"/>
      <c r="I27" s="22"/>
    </row>
    <row r="28" spans="4:9" ht="16.5">
      <c r="D28" s="8" t="s">
        <v>814</v>
      </c>
      <c r="I28" s="22"/>
    </row>
    <row r="29" spans="1:9" ht="16.5">
      <c r="A29" s="8"/>
      <c r="I29" s="22"/>
    </row>
    <row r="30" spans="2:9" ht="16.5">
      <c r="B30" s="115" t="s">
        <v>812</v>
      </c>
      <c r="C30" s="3"/>
      <c r="I30" s="22"/>
    </row>
    <row r="31" ht="12">
      <c r="I31" s="22"/>
    </row>
    <row r="32" spans="1:9" ht="15">
      <c r="A32" s="116" t="s">
        <v>815</v>
      </c>
      <c r="B32" s="116"/>
      <c r="C32" s="9" t="s">
        <v>775</v>
      </c>
      <c r="D32" s="13"/>
      <c r="E32" s="9" t="s">
        <v>776</v>
      </c>
      <c r="F32" s="13"/>
      <c r="G32" s="117" t="s">
        <v>819</v>
      </c>
      <c r="H32" s="13"/>
      <c r="I32" s="117"/>
    </row>
    <row r="33" spans="1:9" ht="12">
      <c r="A33" s="126"/>
      <c r="B33" s="126"/>
      <c r="C33" s="126"/>
      <c r="D33" s="126"/>
      <c r="E33" s="126"/>
      <c r="F33" s="126"/>
      <c r="G33" s="127"/>
      <c r="H33" s="126"/>
      <c r="I33" s="127"/>
    </row>
    <row r="34" spans="1:9" ht="12.75">
      <c r="A34" s="128">
        <v>1</v>
      </c>
      <c r="B34" s="126"/>
      <c r="C34" s="36" t="str">
        <f>D13</f>
        <v>GVK99-2</v>
      </c>
      <c r="D34" s="36"/>
      <c r="E34" s="36" t="str">
        <f>D7</f>
        <v>Värnamo 1</v>
      </c>
      <c r="F34" s="36"/>
      <c r="G34" s="83" t="s">
        <v>875</v>
      </c>
      <c r="H34" s="126"/>
      <c r="I34" s="83"/>
    </row>
    <row r="35" spans="1:9" ht="12.75">
      <c r="A35" s="128"/>
      <c r="B35" s="126"/>
      <c r="C35" s="36"/>
      <c r="D35" s="36"/>
      <c r="E35" s="36"/>
      <c r="F35" s="36"/>
      <c r="G35" s="83"/>
      <c r="H35" s="126"/>
      <c r="I35" s="83"/>
    </row>
    <row r="36" spans="1:9" ht="12.75">
      <c r="A36" s="128">
        <v>2</v>
      </c>
      <c r="B36" s="126"/>
      <c r="C36" s="36" t="str">
        <f>D12</f>
        <v>GVK99-1</v>
      </c>
      <c r="D36" s="36"/>
      <c r="E36" s="36" t="str">
        <f>D13</f>
        <v>GVK99-2</v>
      </c>
      <c r="F36" s="36"/>
      <c r="G36" s="83" t="s">
        <v>876</v>
      </c>
      <c r="H36" s="126"/>
      <c r="I36" s="83"/>
    </row>
    <row r="37" spans="1:9" ht="12.75">
      <c r="A37" s="128"/>
      <c r="B37" s="126"/>
      <c r="C37" s="36"/>
      <c r="D37" s="36"/>
      <c r="E37" s="36"/>
      <c r="F37" s="36"/>
      <c r="G37" s="83"/>
      <c r="H37" s="126"/>
      <c r="I37" s="83"/>
    </row>
    <row r="38" spans="1:9" ht="12.75">
      <c r="A38" s="128">
        <v>3</v>
      </c>
      <c r="B38" s="126"/>
      <c r="C38" s="36" t="str">
        <f>D7</f>
        <v>Värnamo 1</v>
      </c>
      <c r="D38" s="36"/>
      <c r="E38" s="36" t="str">
        <f>D12</f>
        <v>GVK99-1</v>
      </c>
      <c r="F38" s="36"/>
      <c r="G38" s="83" t="s">
        <v>876</v>
      </c>
      <c r="H38" s="126"/>
      <c r="I38" s="83"/>
    </row>
    <row r="39" spans="1:9" ht="12.75">
      <c r="A39" s="128"/>
      <c r="B39" s="126"/>
      <c r="C39" s="36"/>
      <c r="D39" s="36"/>
      <c r="E39" s="36"/>
      <c r="F39" s="36"/>
      <c r="G39" s="127"/>
      <c r="H39" s="126"/>
      <c r="I39" s="127"/>
    </row>
    <row r="40" spans="2:9" ht="12">
      <c r="B40" s="7"/>
      <c r="G40" s="22"/>
      <c r="I40" s="22"/>
    </row>
    <row r="41" spans="2:9" ht="16.5">
      <c r="B41" s="115" t="s">
        <v>813</v>
      </c>
      <c r="G41" s="22"/>
      <c r="I41" s="22"/>
    </row>
    <row r="42" spans="7:9" ht="12">
      <c r="G42" s="22"/>
      <c r="I42" s="22"/>
    </row>
    <row r="43" spans="1:9" ht="15">
      <c r="A43" s="116" t="s">
        <v>815</v>
      </c>
      <c r="B43" s="116"/>
      <c r="C43" s="9" t="s">
        <v>775</v>
      </c>
      <c r="D43" s="13"/>
      <c r="E43" s="9" t="s">
        <v>776</v>
      </c>
      <c r="F43" s="13"/>
      <c r="G43" s="117" t="s">
        <v>819</v>
      </c>
      <c r="H43" s="13"/>
      <c r="I43" s="117"/>
    </row>
    <row r="44" spans="1:9" ht="12">
      <c r="A44" s="126"/>
      <c r="B44" s="126"/>
      <c r="C44" s="126"/>
      <c r="D44" s="126"/>
      <c r="E44" s="126"/>
      <c r="F44" s="126"/>
      <c r="G44" s="127"/>
      <c r="H44" s="126"/>
      <c r="I44" s="127"/>
    </row>
    <row r="45" spans="1:9" ht="12.75">
      <c r="A45" s="128">
        <v>1</v>
      </c>
      <c r="B45" s="126"/>
      <c r="C45" s="36" t="str">
        <f>D14</f>
        <v>GVK99-3</v>
      </c>
      <c r="D45" s="36"/>
      <c r="E45" s="36" t="str">
        <f>D8</f>
        <v>Värnamo 2</v>
      </c>
      <c r="F45" s="36"/>
      <c r="G45" s="83" t="s">
        <v>878</v>
      </c>
      <c r="H45" s="126"/>
      <c r="I45" s="83"/>
    </row>
    <row r="46" spans="1:9" ht="12.75">
      <c r="A46" s="128"/>
      <c r="B46" s="126"/>
      <c r="C46" s="36"/>
      <c r="D46" s="36"/>
      <c r="E46" s="36"/>
      <c r="F46" s="36"/>
      <c r="G46" s="83"/>
      <c r="H46" s="126"/>
      <c r="I46" s="83"/>
    </row>
    <row r="47" spans="1:9" ht="12.75">
      <c r="A47" s="128">
        <v>2</v>
      </c>
      <c r="B47" s="126"/>
      <c r="C47" s="36" t="str">
        <f>D11</f>
        <v>Eneryda</v>
      </c>
      <c r="D47" s="36"/>
      <c r="E47" s="36" t="str">
        <f>D14</f>
        <v>GVK99-3</v>
      </c>
      <c r="F47" s="36"/>
      <c r="G47" s="83" t="s">
        <v>875</v>
      </c>
      <c r="H47" s="126"/>
      <c r="I47" s="83"/>
    </row>
    <row r="48" spans="1:9" ht="12.75">
      <c r="A48" s="128"/>
      <c r="B48" s="126"/>
      <c r="C48" s="36"/>
      <c r="D48" s="36"/>
      <c r="E48" s="36"/>
      <c r="F48" s="36"/>
      <c r="G48" s="83"/>
      <c r="H48" s="126"/>
      <c r="I48" s="83"/>
    </row>
    <row r="49" spans="1:9" ht="12.75">
      <c r="A49" s="128">
        <v>3</v>
      </c>
      <c r="B49" s="126"/>
      <c r="C49" s="36" t="str">
        <f>D8</f>
        <v>Värnamo 2</v>
      </c>
      <c r="D49" s="36"/>
      <c r="E49" s="36" t="str">
        <f>D11</f>
        <v>Eneryda</v>
      </c>
      <c r="F49" s="36"/>
      <c r="G49" s="83" t="s">
        <v>878</v>
      </c>
      <c r="H49" s="126"/>
      <c r="I49" s="83"/>
    </row>
    <row r="50" spans="1:9" ht="15">
      <c r="A50" s="128"/>
      <c r="B50" s="126"/>
      <c r="C50" s="10"/>
      <c r="D50" s="10"/>
      <c r="E50" s="10"/>
      <c r="F50" s="126"/>
      <c r="G50" s="127"/>
      <c r="H50" s="126"/>
      <c r="I50" s="127"/>
    </row>
    <row r="51" spans="7:9" ht="12">
      <c r="G51" s="22"/>
      <c r="I51" s="22"/>
    </row>
    <row r="52" spans="2:9" ht="16.5">
      <c r="B52" s="115" t="s">
        <v>820</v>
      </c>
      <c r="G52" s="22"/>
      <c r="I52" s="22"/>
    </row>
    <row r="53" spans="7:9" ht="12">
      <c r="G53" s="22"/>
      <c r="I53" s="22"/>
    </row>
    <row r="54" spans="1:9" ht="15">
      <c r="A54" s="116" t="s">
        <v>815</v>
      </c>
      <c r="B54" s="116"/>
      <c r="C54" s="9" t="s">
        <v>775</v>
      </c>
      <c r="D54" s="13"/>
      <c r="E54" s="9" t="s">
        <v>776</v>
      </c>
      <c r="F54" s="13"/>
      <c r="G54" s="117" t="s">
        <v>819</v>
      </c>
      <c r="H54" s="13"/>
      <c r="I54" s="117"/>
    </row>
    <row r="55" spans="1:9" ht="12">
      <c r="A55" s="126"/>
      <c r="B55" s="126"/>
      <c r="C55" s="126"/>
      <c r="D55" s="126"/>
      <c r="E55" s="126"/>
      <c r="F55" s="126"/>
      <c r="G55" s="127"/>
      <c r="H55" s="126"/>
      <c r="I55" s="127"/>
    </row>
    <row r="56" spans="1:9" ht="12.75">
      <c r="A56" s="128">
        <v>1</v>
      </c>
      <c r="B56" s="128"/>
      <c r="C56" s="36" t="str">
        <f>$D$9</f>
        <v>Falkenberg vit</v>
      </c>
      <c r="D56" s="36"/>
      <c r="E56" s="36" t="str">
        <f>$D$16</f>
        <v>Falkenberg grön</v>
      </c>
      <c r="F56" s="36"/>
      <c r="G56" s="83" t="s">
        <v>785</v>
      </c>
      <c r="H56" s="126"/>
      <c r="I56" s="83"/>
    </row>
    <row r="57" spans="1:9" ht="12.75">
      <c r="A57" s="128"/>
      <c r="B57" s="128"/>
      <c r="C57" s="36"/>
      <c r="D57" s="36"/>
      <c r="E57" s="36"/>
      <c r="F57" s="36"/>
      <c r="G57" s="83"/>
      <c r="H57" s="126"/>
      <c r="I57" s="83"/>
    </row>
    <row r="58" spans="1:9" ht="12.75">
      <c r="A58" s="128">
        <v>2</v>
      </c>
      <c r="B58" s="128"/>
      <c r="C58" s="36" t="str">
        <f>$D$10</f>
        <v>Falkenberg blå</v>
      </c>
      <c r="D58" s="36"/>
      <c r="E58" s="36" t="str">
        <f>$D$15</f>
        <v>Ljungby VBK</v>
      </c>
      <c r="F58" s="36"/>
      <c r="G58" s="83" t="s">
        <v>875</v>
      </c>
      <c r="H58" s="126"/>
      <c r="I58" s="83"/>
    </row>
    <row r="59" spans="1:9" ht="12.75">
      <c r="A59" s="128"/>
      <c r="B59" s="128"/>
      <c r="C59" s="36"/>
      <c r="D59" s="36"/>
      <c r="E59" s="36"/>
      <c r="F59" s="36"/>
      <c r="G59" s="83"/>
      <c r="H59" s="126"/>
      <c r="I59" s="83"/>
    </row>
    <row r="60" spans="1:9" ht="12.75">
      <c r="A60" s="128">
        <v>3</v>
      </c>
      <c r="B60" s="128"/>
      <c r="C60" s="36" t="str">
        <f>$D$15</f>
        <v>Ljungby VBK</v>
      </c>
      <c r="D60" s="36"/>
      <c r="E60" s="36" t="str">
        <f>$D$9</f>
        <v>Falkenberg vit</v>
      </c>
      <c r="F60" s="36"/>
      <c r="G60" s="83" t="s">
        <v>876</v>
      </c>
      <c r="H60" s="126"/>
      <c r="I60" s="83"/>
    </row>
    <row r="61" spans="1:9" ht="12.75">
      <c r="A61" s="128"/>
      <c r="B61" s="128"/>
      <c r="C61" s="36"/>
      <c r="D61" s="36"/>
      <c r="E61" s="36"/>
      <c r="F61" s="36"/>
      <c r="G61" s="83"/>
      <c r="H61" s="126"/>
      <c r="I61" s="83"/>
    </row>
    <row r="62" spans="1:9" ht="12.75">
      <c r="A62" s="128">
        <v>4</v>
      </c>
      <c r="B62" s="128"/>
      <c r="C62" s="36" t="str">
        <f>$D$16</f>
        <v>Falkenberg grön</v>
      </c>
      <c r="D62" s="36"/>
      <c r="E62" s="36" t="str">
        <f>$D$10</f>
        <v>Falkenberg blå</v>
      </c>
      <c r="F62" s="36"/>
      <c r="G62" s="83" t="s">
        <v>786</v>
      </c>
      <c r="H62" s="126"/>
      <c r="I62" s="83"/>
    </row>
    <row r="63" spans="1:9" ht="12.75">
      <c r="A63" s="128"/>
      <c r="B63" s="128"/>
      <c r="C63" s="36"/>
      <c r="D63" s="36"/>
      <c r="E63" s="36"/>
      <c r="F63" s="36"/>
      <c r="G63" s="83"/>
      <c r="H63" s="126"/>
      <c r="I63" s="83"/>
    </row>
    <row r="64" spans="1:9" ht="12.75">
      <c r="A64" s="128">
        <v>5</v>
      </c>
      <c r="B64" s="128"/>
      <c r="C64" s="36" t="str">
        <f>$D$15</f>
        <v>Ljungby VBK</v>
      </c>
      <c r="D64" s="36"/>
      <c r="E64" s="36" t="str">
        <f>$D$16</f>
        <v>Falkenberg grön</v>
      </c>
      <c r="F64" s="36"/>
      <c r="G64" s="83" t="s">
        <v>876</v>
      </c>
      <c r="H64" s="126"/>
      <c r="I64" s="83"/>
    </row>
    <row r="65" spans="1:9" ht="12.75">
      <c r="A65" s="128"/>
      <c r="B65" s="128"/>
      <c r="C65" s="36"/>
      <c r="D65" s="36"/>
      <c r="E65" s="36"/>
      <c r="F65" s="36"/>
      <c r="G65" s="83"/>
      <c r="H65" s="126"/>
      <c r="I65" s="83"/>
    </row>
    <row r="66" spans="1:9" ht="12.75">
      <c r="A66" s="128">
        <v>6</v>
      </c>
      <c r="B66" s="128"/>
      <c r="C66" s="36" t="str">
        <f>$D$9</f>
        <v>Falkenberg vit</v>
      </c>
      <c r="D66" s="36"/>
      <c r="E66" s="36" t="str">
        <f>$D$10</f>
        <v>Falkenberg blå</v>
      </c>
      <c r="F66" s="36"/>
      <c r="G66" s="83" t="s">
        <v>876</v>
      </c>
      <c r="H66" s="126"/>
      <c r="I66" s="83"/>
    </row>
    <row r="67" spans="1:9" ht="15">
      <c r="A67" s="128"/>
      <c r="B67" s="128"/>
      <c r="C67" s="10"/>
      <c r="D67" s="10"/>
      <c r="E67" s="10"/>
      <c r="F67" s="126"/>
      <c r="G67" s="127"/>
      <c r="H67" s="126"/>
      <c r="I67" s="127"/>
    </row>
    <row r="68" spans="1:9" ht="15">
      <c r="A68" s="128"/>
      <c r="B68" s="128"/>
      <c r="C68" s="10"/>
      <c r="D68" s="10"/>
      <c r="E68" s="10"/>
      <c r="F68" s="126"/>
      <c r="G68" s="127"/>
      <c r="H68" s="126"/>
      <c r="I68" s="127"/>
    </row>
    <row r="69" spans="2:9" ht="16.5">
      <c r="B69" s="3"/>
      <c r="C69" s="9"/>
      <c r="D69" s="115" t="s">
        <v>787</v>
      </c>
      <c r="G69" s="22"/>
      <c r="I69" s="22"/>
    </row>
    <row r="70" spans="2:9" ht="15">
      <c r="B70" s="3"/>
      <c r="C70" s="9"/>
      <c r="G70" s="22"/>
      <c r="I70" s="22"/>
    </row>
    <row r="71" spans="1:9" ht="15">
      <c r="A71" s="9" t="s">
        <v>815</v>
      </c>
      <c r="B71" s="116"/>
      <c r="C71" s="9" t="s">
        <v>775</v>
      </c>
      <c r="D71" s="13"/>
      <c r="E71" s="9" t="s">
        <v>776</v>
      </c>
      <c r="F71" s="13"/>
      <c r="G71" s="117" t="s">
        <v>819</v>
      </c>
      <c r="H71" s="13"/>
      <c r="I71" s="117"/>
    </row>
    <row r="72" spans="7:9" ht="12">
      <c r="G72" s="22"/>
      <c r="I72" s="22"/>
    </row>
    <row r="73" spans="1:9" ht="15">
      <c r="A73" s="31" t="s">
        <v>788</v>
      </c>
      <c r="B73" s="129"/>
      <c r="C73" s="130"/>
      <c r="D73" s="126"/>
      <c r="E73" s="130"/>
      <c r="F73" s="126"/>
      <c r="G73" s="21" t="s">
        <v>829</v>
      </c>
      <c r="H73" s="126"/>
      <c r="I73" s="21"/>
    </row>
    <row r="74" spans="1:9" ht="15">
      <c r="A74" s="31"/>
      <c r="B74" s="14"/>
      <c r="C74" s="73" t="s">
        <v>789</v>
      </c>
      <c r="D74" s="73"/>
      <c r="E74" s="73" t="s">
        <v>880</v>
      </c>
      <c r="F74" s="17"/>
      <c r="G74" s="83" t="s">
        <v>876</v>
      </c>
      <c r="H74" s="17" t="s">
        <v>829</v>
      </c>
      <c r="I74" s="83"/>
    </row>
    <row r="75" spans="1:9" ht="15">
      <c r="A75" s="31"/>
      <c r="B75" s="14"/>
      <c r="C75" s="73"/>
      <c r="D75" s="73"/>
      <c r="E75" s="73"/>
      <c r="F75" s="17"/>
      <c r="G75" s="83"/>
      <c r="I75" s="83"/>
    </row>
    <row r="76" spans="1:9" ht="15">
      <c r="A76" s="31" t="s">
        <v>791</v>
      </c>
      <c r="B76" s="14"/>
      <c r="C76" s="73"/>
      <c r="D76" s="73"/>
      <c r="E76" s="73"/>
      <c r="F76" s="17"/>
      <c r="G76" s="83"/>
      <c r="I76" s="83"/>
    </row>
    <row r="77" spans="1:9" ht="15">
      <c r="A77" s="31"/>
      <c r="B77" s="14"/>
      <c r="C77" s="73" t="s">
        <v>881</v>
      </c>
      <c r="D77" s="73"/>
      <c r="E77" s="73" t="s">
        <v>792</v>
      </c>
      <c r="F77" s="17"/>
      <c r="G77" s="83" t="s">
        <v>876</v>
      </c>
      <c r="I77" s="83"/>
    </row>
    <row r="78" spans="1:9" ht="15">
      <c r="A78" s="31"/>
      <c r="B78" s="14"/>
      <c r="C78" s="73"/>
      <c r="D78" s="73"/>
      <c r="E78" s="73"/>
      <c r="F78" s="17"/>
      <c r="G78" s="83"/>
      <c r="I78" s="83"/>
    </row>
    <row r="79" spans="1:9" ht="15">
      <c r="A79" s="31" t="s">
        <v>793</v>
      </c>
      <c r="B79" s="14"/>
      <c r="C79" s="73"/>
      <c r="D79" s="73"/>
      <c r="E79" s="73"/>
      <c r="F79" s="17"/>
      <c r="G79" s="83" t="s">
        <v>829</v>
      </c>
      <c r="I79" s="83"/>
    </row>
    <row r="80" spans="1:9" ht="15">
      <c r="A80" s="31"/>
      <c r="B80" s="14"/>
      <c r="C80" s="73" t="s">
        <v>879</v>
      </c>
      <c r="D80" s="73"/>
      <c r="E80" s="73" t="s">
        <v>771</v>
      </c>
      <c r="F80" s="17"/>
      <c r="G80" s="83" t="s">
        <v>875</v>
      </c>
      <c r="I80" s="83"/>
    </row>
    <row r="81" spans="1:9" ht="15">
      <c r="A81" s="31"/>
      <c r="B81" s="14"/>
      <c r="C81" s="73"/>
      <c r="D81" s="73"/>
      <c r="E81" s="73"/>
      <c r="F81" s="17"/>
      <c r="G81" s="83"/>
      <c r="I81" s="83"/>
    </row>
    <row r="82" spans="1:9" ht="15">
      <c r="A82" s="31" t="s">
        <v>793</v>
      </c>
      <c r="B82" s="14"/>
      <c r="C82" s="73"/>
      <c r="D82" s="73"/>
      <c r="E82" s="73"/>
      <c r="F82" s="17"/>
      <c r="G82" s="83"/>
      <c r="I82" s="83"/>
    </row>
    <row r="83" spans="1:9" ht="15">
      <c r="A83" s="31"/>
      <c r="B83" s="14"/>
      <c r="C83" s="73" t="s">
        <v>884</v>
      </c>
      <c r="D83" s="73"/>
      <c r="E83" s="73" t="s">
        <v>773</v>
      </c>
      <c r="F83" s="17"/>
      <c r="G83" s="83" t="s">
        <v>877</v>
      </c>
      <c r="I83" s="83"/>
    </row>
    <row r="84" spans="1:9" ht="15">
      <c r="A84" s="31"/>
      <c r="B84" s="14"/>
      <c r="C84" s="73"/>
      <c r="D84" s="73"/>
      <c r="E84" s="73"/>
      <c r="F84" s="17"/>
      <c r="G84" s="83"/>
      <c r="I84" s="83"/>
    </row>
    <row r="85" spans="1:9" ht="15">
      <c r="A85" s="31" t="s">
        <v>788</v>
      </c>
      <c r="B85" s="14"/>
      <c r="C85" s="73"/>
      <c r="D85" s="73"/>
      <c r="E85" s="73"/>
      <c r="F85" s="17"/>
      <c r="G85" s="83"/>
      <c r="I85" s="83"/>
    </row>
    <row r="86" spans="1:9" ht="15">
      <c r="A86" s="31"/>
      <c r="B86" s="14"/>
      <c r="C86" s="73" t="s">
        <v>880</v>
      </c>
      <c r="D86" s="73"/>
      <c r="E86" s="73" t="s">
        <v>790</v>
      </c>
      <c r="F86" s="17"/>
      <c r="G86" s="83" t="s">
        <v>875</v>
      </c>
      <c r="I86" s="83"/>
    </row>
    <row r="87" spans="1:9" ht="12.75">
      <c r="A87" s="31"/>
      <c r="C87" s="73"/>
      <c r="D87" s="73"/>
      <c r="E87" s="73"/>
      <c r="F87" s="17"/>
      <c r="G87" s="83"/>
      <c r="I87" s="83"/>
    </row>
    <row r="88" spans="1:9" ht="15">
      <c r="A88" s="31" t="s">
        <v>791</v>
      </c>
      <c r="B88" s="14"/>
      <c r="C88" s="73"/>
      <c r="D88" s="73"/>
      <c r="E88" s="73"/>
      <c r="F88" s="17"/>
      <c r="G88" s="83"/>
      <c r="I88" s="83"/>
    </row>
    <row r="89" spans="1:9" ht="15">
      <c r="A89" s="31"/>
      <c r="B89" s="14" t="s">
        <v>829</v>
      </c>
      <c r="C89" s="73" t="s">
        <v>792</v>
      </c>
      <c r="D89" s="73"/>
      <c r="E89" s="73" t="s">
        <v>784</v>
      </c>
      <c r="F89" s="17"/>
      <c r="G89" s="83" t="s">
        <v>876</v>
      </c>
      <c r="I89" s="83"/>
    </row>
    <row r="90" spans="1:9" ht="15">
      <c r="A90" s="31"/>
      <c r="B90" s="14"/>
      <c r="C90" s="73"/>
      <c r="D90" s="73"/>
      <c r="E90" s="73"/>
      <c r="F90" s="17"/>
      <c r="G90" s="83"/>
      <c r="I90" s="83"/>
    </row>
    <row r="91" spans="1:9" ht="12.75">
      <c r="A91" s="31" t="s">
        <v>794</v>
      </c>
      <c r="C91" s="73"/>
      <c r="D91" s="73"/>
      <c r="E91" s="73"/>
      <c r="F91" s="17"/>
      <c r="G91" s="83" t="s">
        <v>829</v>
      </c>
      <c r="I91" s="83"/>
    </row>
    <row r="92" spans="1:9" ht="15">
      <c r="A92" s="31"/>
      <c r="B92" s="14"/>
      <c r="C92" s="73" t="s">
        <v>773</v>
      </c>
      <c r="D92" s="73"/>
      <c r="E92" s="73" t="s">
        <v>771</v>
      </c>
      <c r="F92" s="17"/>
      <c r="G92" s="83" t="s">
        <v>878</v>
      </c>
      <c r="I92" s="83"/>
    </row>
    <row r="93" spans="1:9" ht="12.75">
      <c r="A93" s="31"/>
      <c r="C93" s="73"/>
      <c r="D93" s="73"/>
      <c r="E93" s="73"/>
      <c r="F93" s="17"/>
      <c r="G93" s="83"/>
      <c r="I93" s="83"/>
    </row>
    <row r="94" spans="1:9" ht="12.75">
      <c r="A94" s="31" t="s">
        <v>795</v>
      </c>
      <c r="C94" s="73"/>
      <c r="D94" s="73"/>
      <c r="E94" s="73"/>
      <c r="F94" s="17"/>
      <c r="G94" s="83" t="s">
        <v>829</v>
      </c>
      <c r="I94" s="83"/>
    </row>
    <row r="95" spans="1:9" ht="12.75">
      <c r="A95" s="31"/>
      <c r="C95" s="73" t="s">
        <v>879</v>
      </c>
      <c r="D95" s="73"/>
      <c r="E95" s="73" t="s">
        <v>884</v>
      </c>
      <c r="F95" s="17"/>
      <c r="G95" s="83" t="s">
        <v>878</v>
      </c>
      <c r="I95" s="83"/>
    </row>
    <row r="96" spans="1:9" ht="12.75">
      <c r="A96" s="31"/>
      <c r="C96" s="73"/>
      <c r="D96" s="73"/>
      <c r="E96" s="73"/>
      <c r="F96" s="17"/>
      <c r="G96" s="83"/>
      <c r="I96" s="83"/>
    </row>
    <row r="97" spans="1:9" ht="15">
      <c r="A97" s="31" t="s">
        <v>788</v>
      </c>
      <c r="B97" s="14"/>
      <c r="C97" s="73"/>
      <c r="D97" s="73"/>
      <c r="E97" s="73"/>
      <c r="F97" s="17"/>
      <c r="G97" s="83" t="s">
        <v>829</v>
      </c>
      <c r="I97" s="83"/>
    </row>
    <row r="98" spans="1:9" ht="15">
      <c r="A98" s="31"/>
      <c r="B98" s="14"/>
      <c r="C98" s="73" t="s">
        <v>790</v>
      </c>
      <c r="D98" s="73"/>
      <c r="E98" s="73" t="s">
        <v>789</v>
      </c>
      <c r="F98" s="17"/>
      <c r="G98" s="83" t="s">
        <v>877</v>
      </c>
      <c r="I98" s="83"/>
    </row>
    <row r="99" spans="1:9" ht="15">
      <c r="A99" s="31"/>
      <c r="B99" s="14"/>
      <c r="C99" s="73"/>
      <c r="D99" s="73"/>
      <c r="E99" s="73"/>
      <c r="F99" s="17"/>
      <c r="G99" s="83"/>
      <c r="I99" s="83"/>
    </row>
    <row r="100" spans="1:9" ht="15">
      <c r="A100" s="31" t="s">
        <v>791</v>
      </c>
      <c r="B100" s="14"/>
      <c r="C100" s="73"/>
      <c r="D100" s="73"/>
      <c r="E100" s="73"/>
      <c r="F100" s="17"/>
      <c r="G100" s="83" t="s">
        <v>829</v>
      </c>
      <c r="I100" s="83"/>
    </row>
    <row r="101" spans="1:9" ht="15">
      <c r="A101" s="20"/>
      <c r="B101" s="14"/>
      <c r="C101" s="73" t="s">
        <v>784</v>
      </c>
      <c r="D101" s="73"/>
      <c r="E101" s="73" t="s">
        <v>881</v>
      </c>
      <c r="F101" s="17"/>
      <c r="G101" s="83" t="s">
        <v>876</v>
      </c>
      <c r="I101" s="83"/>
    </row>
  </sheetData>
  <sheetProtection/>
  <printOptions/>
  <pageMargins left="0.7" right="0.7" top="0.75" bottom="0.75" header="0.3" footer="0.3"/>
  <pageSetup horizontalDpi="600" verticalDpi="600" orientation="portrait" paperSize="9"/>
  <ignoredErrors>
    <ignoredError sqref="I7 I8:I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8" customFormat="1" ht="16.5">
      <c r="A1" s="8" t="s">
        <v>618</v>
      </c>
    </row>
    <row r="3" s="36" customFormat="1" ht="18.75" customHeight="1">
      <c r="A3" s="24" t="s">
        <v>609</v>
      </c>
    </row>
    <row r="4" s="36" customFormat="1" ht="18.75" customHeight="1">
      <c r="A4" s="36" t="s">
        <v>624</v>
      </c>
    </row>
    <row r="5" s="36" customFormat="1" ht="12" customHeight="1"/>
    <row r="6" s="36" customFormat="1" ht="18.75" customHeight="1">
      <c r="A6" s="24" t="s">
        <v>610</v>
      </c>
    </row>
    <row r="7" s="36" customFormat="1" ht="18.75" customHeight="1">
      <c r="A7" s="36" t="s">
        <v>611</v>
      </c>
    </row>
    <row r="8" s="36" customFormat="1" ht="12" customHeight="1"/>
    <row r="9" s="36" customFormat="1" ht="18.75" customHeight="1">
      <c r="A9" s="24" t="s">
        <v>612</v>
      </c>
    </row>
    <row r="10" s="36" customFormat="1" ht="18.75" customHeight="1">
      <c r="A10" s="36" t="s">
        <v>623</v>
      </c>
    </row>
    <row r="11" ht="12" customHeight="1"/>
    <row r="12" ht="18.75" customHeight="1"/>
    <row r="13" spans="1:4" ht="18.75" customHeight="1">
      <c r="A13" s="24" t="s">
        <v>619</v>
      </c>
      <c r="D13" s="24" t="s">
        <v>757</v>
      </c>
    </row>
    <row r="14" spans="1:4" s="36" customFormat="1" ht="18" customHeight="1">
      <c r="A14" s="36" t="s">
        <v>622</v>
      </c>
      <c r="D14" s="25">
        <v>8</v>
      </c>
    </row>
    <row r="15" spans="1:4" s="36" customFormat="1" ht="18" customHeight="1">
      <c r="A15" s="36" t="s">
        <v>613</v>
      </c>
      <c r="D15" s="25">
        <v>6</v>
      </c>
    </row>
    <row r="16" spans="1:4" s="36" customFormat="1" ht="18" customHeight="1">
      <c r="A16" s="36" t="s">
        <v>614</v>
      </c>
      <c r="D16" s="25">
        <v>5</v>
      </c>
    </row>
    <row r="17" spans="1:4" s="36" customFormat="1" ht="18" customHeight="1">
      <c r="A17" s="36" t="s">
        <v>615</v>
      </c>
      <c r="D17" s="25">
        <v>4</v>
      </c>
    </row>
    <row r="18" spans="1:4" s="36" customFormat="1" ht="18" customHeight="1">
      <c r="A18" s="36" t="s">
        <v>616</v>
      </c>
      <c r="D18" s="25">
        <v>3</v>
      </c>
    </row>
    <row r="19" spans="1:4" s="36" customFormat="1" ht="18" customHeight="1">
      <c r="A19" s="36" t="s">
        <v>617</v>
      </c>
      <c r="D19" s="25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8" customFormat="1" ht="16.5">
      <c r="A1" s="8" t="s">
        <v>636</v>
      </c>
    </row>
    <row r="3" ht="15">
      <c r="A3" s="134" t="s">
        <v>829</v>
      </c>
    </row>
    <row r="4" spans="1:4" s="3" customFormat="1" ht="18.75" customHeight="1">
      <c r="A4" s="135" t="s">
        <v>619</v>
      </c>
      <c r="D4" s="3" t="s">
        <v>757</v>
      </c>
    </row>
    <row r="5" spans="1:4" s="36" customFormat="1" ht="18.75" customHeight="1">
      <c r="A5" s="136" t="s">
        <v>626</v>
      </c>
      <c r="D5" s="98">
        <v>12</v>
      </c>
    </row>
    <row r="6" spans="1:4" s="36" customFormat="1" ht="18.75" customHeight="1">
      <c r="A6" s="136" t="s">
        <v>627</v>
      </c>
      <c r="D6" s="98">
        <v>10</v>
      </c>
    </row>
    <row r="7" spans="1:4" s="36" customFormat="1" ht="18.75" customHeight="1">
      <c r="A7" s="136" t="s">
        <v>628</v>
      </c>
      <c r="D7" s="98">
        <v>9</v>
      </c>
    </row>
    <row r="8" spans="1:4" s="36" customFormat="1" ht="18.75" customHeight="1">
      <c r="A8" s="136" t="s">
        <v>629</v>
      </c>
      <c r="D8" s="98">
        <v>8</v>
      </c>
    </row>
    <row r="9" spans="1:4" s="36" customFormat="1" ht="18.75" customHeight="1">
      <c r="A9" s="136" t="s">
        <v>630</v>
      </c>
      <c r="D9" s="98">
        <v>7</v>
      </c>
    </row>
    <row r="10" spans="1:4" s="36" customFormat="1" ht="18.75" customHeight="1">
      <c r="A10" s="136" t="s">
        <v>631</v>
      </c>
      <c r="D10" s="98">
        <v>6</v>
      </c>
    </row>
    <row r="11" spans="1:4" s="36" customFormat="1" ht="18.75" customHeight="1">
      <c r="A11" s="136" t="s">
        <v>632</v>
      </c>
      <c r="D11" s="98">
        <v>5</v>
      </c>
    </row>
    <row r="12" spans="1:4" s="36" customFormat="1" ht="18.75" customHeight="1">
      <c r="A12" s="136" t="s">
        <v>633</v>
      </c>
      <c r="D12" s="98">
        <v>4</v>
      </c>
    </row>
    <row r="13" spans="1:4" s="36" customFormat="1" ht="18.75" customHeight="1">
      <c r="A13" s="136" t="s">
        <v>634</v>
      </c>
      <c r="D13" s="98">
        <v>3</v>
      </c>
    </row>
    <row r="14" spans="1:4" s="36" customFormat="1" ht="18.75" customHeight="1">
      <c r="A14" s="136" t="s">
        <v>635</v>
      </c>
      <c r="D14" s="98">
        <v>2</v>
      </c>
    </row>
    <row r="15" ht="15.75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5" sqref="A5:F11"/>
    </sheetView>
  </sheetViews>
  <sheetFormatPr defaultColWidth="8.8515625" defaultRowHeight="12.75"/>
  <cols>
    <col min="3" max="3" width="7.140625" style="0" customWidth="1"/>
    <col min="4" max="4" width="13.7109375" style="0" customWidth="1"/>
  </cols>
  <sheetData>
    <row r="1" s="8" customFormat="1" ht="16.5">
      <c r="A1" s="8" t="s">
        <v>663</v>
      </c>
    </row>
    <row r="4" spans="1:6" s="36" customFormat="1" ht="18.75" customHeight="1">
      <c r="A4" s="139" t="s">
        <v>641</v>
      </c>
      <c r="D4" s="24" t="s">
        <v>662</v>
      </c>
      <c r="E4" s="140" t="s">
        <v>733</v>
      </c>
      <c r="F4" s="140" t="s">
        <v>734</v>
      </c>
    </row>
    <row r="5" spans="1:6" s="36" customFormat="1" ht="18.75" customHeight="1">
      <c r="A5" s="137" t="s">
        <v>642</v>
      </c>
      <c r="E5" s="94"/>
      <c r="F5" s="94">
        <v>4</v>
      </c>
    </row>
    <row r="6" spans="1:6" s="36" customFormat="1" ht="18.75" customHeight="1">
      <c r="A6" s="137" t="s">
        <v>643</v>
      </c>
      <c r="E6" s="94">
        <v>7</v>
      </c>
      <c r="F6" s="94"/>
    </row>
    <row r="7" spans="1:6" s="36" customFormat="1" ht="18.75" customHeight="1">
      <c r="A7" s="137" t="s">
        <v>644</v>
      </c>
      <c r="E7" s="94">
        <v>5</v>
      </c>
      <c r="F7" s="94"/>
    </row>
    <row r="8" spans="1:6" s="36" customFormat="1" ht="18.75" customHeight="1">
      <c r="A8" s="137" t="s">
        <v>645</v>
      </c>
      <c r="E8" s="94">
        <v>4</v>
      </c>
      <c r="F8" s="94"/>
    </row>
    <row r="9" spans="1:6" s="36" customFormat="1" ht="18.75" customHeight="1">
      <c r="A9" s="137" t="s">
        <v>646</v>
      </c>
      <c r="E9" s="94">
        <v>3</v>
      </c>
      <c r="F9" s="94"/>
    </row>
    <row r="10" spans="1:6" s="36" customFormat="1" ht="18.75" customHeight="1">
      <c r="A10" s="137" t="s">
        <v>647</v>
      </c>
      <c r="E10" s="94"/>
      <c r="F10" s="94">
        <v>2</v>
      </c>
    </row>
    <row r="11" spans="1:6" s="36" customFormat="1" ht="18.75" customHeight="1">
      <c r="A11" s="137" t="s">
        <v>648</v>
      </c>
      <c r="E11" s="94">
        <v>2</v>
      </c>
      <c r="F11" s="94"/>
    </row>
    <row r="12" s="36" customFormat="1" ht="15">
      <c r="A12" s="137"/>
    </row>
    <row r="13" s="36" customFormat="1" ht="12.75">
      <c r="A13" s="138"/>
    </row>
    <row r="14" spans="1:6" s="36" customFormat="1" ht="18.75" customHeight="1">
      <c r="A14" s="139" t="s">
        <v>649</v>
      </c>
      <c r="D14" s="24" t="s">
        <v>662</v>
      </c>
      <c r="E14" s="140" t="s">
        <v>731</v>
      </c>
      <c r="F14" s="140" t="s">
        <v>732</v>
      </c>
    </row>
    <row r="15" spans="1:6" s="36" customFormat="1" ht="18.75" customHeight="1">
      <c r="A15" s="137" t="s">
        <v>650</v>
      </c>
      <c r="E15" s="94"/>
      <c r="F15" s="94">
        <v>5</v>
      </c>
    </row>
    <row r="16" spans="1:6" s="36" customFormat="1" ht="18.75" customHeight="1">
      <c r="A16" s="137" t="s">
        <v>651</v>
      </c>
      <c r="E16" s="94">
        <v>11</v>
      </c>
      <c r="F16" s="94"/>
    </row>
    <row r="17" spans="1:6" s="36" customFormat="1" ht="18.75" customHeight="1">
      <c r="A17" s="137" t="s">
        <v>652</v>
      </c>
      <c r="E17" s="94">
        <v>9</v>
      </c>
      <c r="F17" s="94"/>
    </row>
    <row r="18" spans="1:6" s="36" customFormat="1" ht="18.75" customHeight="1">
      <c r="A18" s="137" t="s">
        <v>653</v>
      </c>
      <c r="E18" s="94">
        <v>8</v>
      </c>
      <c r="F18" s="94"/>
    </row>
    <row r="19" spans="1:6" s="36" customFormat="1" ht="18.75" customHeight="1">
      <c r="A19" s="137" t="s">
        <v>654</v>
      </c>
      <c r="E19" s="94">
        <v>7</v>
      </c>
      <c r="F19" s="94"/>
    </row>
    <row r="20" spans="1:6" s="36" customFormat="1" ht="18.75" customHeight="1">
      <c r="A20" s="137" t="s">
        <v>655</v>
      </c>
      <c r="E20" s="94">
        <v>6</v>
      </c>
      <c r="F20" s="94"/>
    </row>
    <row r="21" spans="1:6" s="36" customFormat="1" ht="18.75" customHeight="1">
      <c r="A21" s="137" t="s">
        <v>656</v>
      </c>
      <c r="E21" s="94" t="s">
        <v>829</v>
      </c>
      <c r="F21" s="94">
        <v>3</v>
      </c>
    </row>
    <row r="22" spans="1:6" s="36" customFormat="1" ht="18.75" customHeight="1">
      <c r="A22" s="137" t="s">
        <v>657</v>
      </c>
      <c r="E22" s="94">
        <v>5</v>
      </c>
      <c r="F22" s="94"/>
    </row>
    <row r="23" spans="1:6" s="36" customFormat="1" ht="18.75" customHeight="1">
      <c r="A23" s="137" t="s">
        <v>658</v>
      </c>
      <c r="E23" s="94">
        <v>4</v>
      </c>
      <c r="F23" s="94"/>
    </row>
    <row r="24" spans="1:6" s="36" customFormat="1" ht="18.75" customHeight="1">
      <c r="A24" s="137" t="s">
        <v>659</v>
      </c>
      <c r="E24" s="94">
        <v>3</v>
      </c>
      <c r="F24" s="94"/>
    </row>
    <row r="25" spans="1:6" s="36" customFormat="1" ht="18.75" customHeight="1">
      <c r="A25" s="137" t="s">
        <v>660</v>
      </c>
      <c r="E25" s="94">
        <v>2</v>
      </c>
      <c r="F25" s="94"/>
    </row>
    <row r="26" spans="1:6" s="36" customFormat="1" ht="18.75" customHeight="1">
      <c r="A26" s="137" t="s">
        <v>661</v>
      </c>
      <c r="E26" s="94"/>
      <c r="F26" s="94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Norberg</dc:creator>
  <cp:keywords/>
  <dc:description/>
  <cp:lastModifiedBy>Per</cp:lastModifiedBy>
  <cp:lastPrinted>2012-04-30T07:28:49Z</cp:lastPrinted>
  <dcterms:created xsi:type="dcterms:W3CDTF">1998-11-03T15:02:32Z</dcterms:created>
  <dcterms:modified xsi:type="dcterms:W3CDTF">2012-04-30T07:30:13Z</dcterms:modified>
  <cp:category/>
  <cp:version/>
  <cp:contentType/>
  <cp:contentStatus/>
</cp:coreProperties>
</file>